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ranfield-my.sharepoint.com/personal/m_hakim-khalili_cranfield_ac_uk/Documents/s276905/Cranfield/PhD/Paper Publication/Polymer Degradation and Stability/Data for CORD-cut from unneccessary info/"/>
    </mc:Choice>
  </mc:AlternateContent>
  <xr:revisionPtr revIDLastSave="16" documentId="11_D586AD665D5257215BE1E43908B96F7635F682F4" xr6:coauthVersionLast="47" xr6:coauthVersionMax="47" xr10:uidLastSave="{CEBFA51E-0D14-4AA9-B220-AC4A319CFA7B}"/>
  <bookViews>
    <workbookView xWindow="-28920" yWindow="-120" windowWidth="29040" windowHeight="15840" firstSheet="1" activeTab="1" xr2:uid="{00000000-000D-0000-FFFF-FFFF00000000}"/>
  </bookViews>
  <sheets>
    <sheet name="Abbreviations List" sheetId="19" r:id="rId1"/>
    <sheet name="Calculations file" sheetId="33" r:id="rId2"/>
    <sheet name="Strain %" sheetId="47" r:id="rId3"/>
    <sheet name="S1-EX-SW-HC-45-100-QY0-1.5mm" sheetId="2" r:id="rId4"/>
    <sheet name="S2-EX-SW-HC-45-100-QY0-1.5mm" sheetId="36" r:id="rId5"/>
    <sheet name="S3-EX-SW-HC-45-100-QY0-1.5mm" sheetId="37" r:id="rId6"/>
    <sheet name="S4-EX-SW-HC-45-100-QY0-1.5mm" sheetId="38" r:id="rId7"/>
    <sheet name="S1-EX-SW-FRG-8-100-QY0-1.5mm" sheetId="41" r:id="rId8"/>
    <sheet name="S2-EX-SW-FRG-8-100-QY0-1.5mm" sheetId="42" r:id="rId9"/>
    <sheet name="S3-EX-SW-FRG-8-100-QY0-1.5mm" sheetId="43" r:id="rId10"/>
    <sheet name="S4-EX-SW-FRG-8-100-QY0-1.5mm" sheetId="44" r:id="rId11"/>
    <sheet name="S1-EX-SW-HC-45-100-QY0-3mm" sheetId="5" r:id="rId12"/>
    <sheet name="S2-EX-SW-HC-45-100-QY0-3mm" sheetId="9" r:id="rId13"/>
    <sheet name="S3-EX-SW-HC-45-100-QY0-3mm" sheetId="10" r:id="rId14"/>
    <sheet name="S4-EX-SW-HC-45-100-QY0-3mm" sheetId="39" r:id="rId15"/>
    <sheet name="S1-EX-SW-FRG-8-100-QY0-3mm" sheetId="25" r:id="rId16"/>
    <sheet name="S2-EX-SW-FRG-8-100-QY0-3mm" sheetId="26" r:id="rId17"/>
    <sheet name="S3-EX-SW-FRG-8-100-QY0-3mm" sheetId="27" r:id="rId18"/>
    <sheet name="S4-EX-SW-FRG-8-100-QY0-3mm" sheetId="40" r:id="rId19"/>
    <sheet name="S1-S16-EX-SW-DRY-60-30-QY0" sheetId="32" r:id="rId2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37" l="1"/>
  <c r="K10" i="37"/>
  <c r="O10" i="37"/>
  <c r="J11" i="37"/>
  <c r="K11" i="37"/>
  <c r="O11" i="37"/>
  <c r="J12" i="37"/>
  <c r="K12" i="37"/>
  <c r="O12" i="37"/>
  <c r="J13" i="37"/>
  <c r="K13" i="37"/>
  <c r="O13" i="37"/>
  <c r="J14" i="37"/>
  <c r="K14" i="37"/>
  <c r="O14" i="37"/>
  <c r="J15" i="37"/>
  <c r="K15" i="37"/>
  <c r="O15" i="37"/>
  <c r="J16" i="37"/>
  <c r="K16" i="37"/>
  <c r="J17" i="37"/>
  <c r="K17" i="37"/>
  <c r="J18" i="37"/>
  <c r="K18" i="37"/>
  <c r="O23" i="37" l="1"/>
  <c r="J23" i="37"/>
  <c r="GL3" i="33" l="1"/>
  <c r="GM3" i="33"/>
  <c r="GL4" i="33"/>
  <c r="GM4" i="33"/>
  <c r="GN3" i="33"/>
  <c r="GO3" i="33"/>
  <c r="GN4" i="33"/>
  <c r="GP3" i="33"/>
  <c r="GQ3" i="33"/>
  <c r="GP4" i="33"/>
  <c r="GR3" i="33"/>
  <c r="GS3" i="33"/>
  <c r="GR4" i="33"/>
  <c r="GB3" i="33"/>
  <c r="GC3" i="33"/>
  <c r="GB4" i="33"/>
  <c r="GD3" i="33"/>
  <c r="GE3" i="33"/>
  <c r="GD4" i="33"/>
  <c r="GF3" i="33"/>
  <c r="GG3" i="33"/>
  <c r="GF4" i="33"/>
  <c r="GH3" i="33"/>
  <c r="GI3" i="33"/>
  <c r="GH4" i="33"/>
  <c r="FR3" i="33"/>
  <c r="FS3" i="33"/>
  <c r="FR4" i="33"/>
  <c r="FT3" i="33"/>
  <c r="FU3" i="33"/>
  <c r="FT4" i="33"/>
  <c r="FV3" i="33"/>
  <c r="FW3" i="33"/>
  <c r="FV4" i="33"/>
  <c r="FX3" i="33"/>
  <c r="FX4" i="33"/>
  <c r="J11" i="32" l="1"/>
  <c r="B6" i="33" s="1"/>
  <c r="J12" i="32"/>
  <c r="B7" i="33" s="1"/>
  <c r="J13" i="32"/>
  <c r="J14" i="32"/>
  <c r="AS5" i="33" s="1"/>
  <c r="J15" i="32"/>
  <c r="AS6" i="33" s="1"/>
  <c r="J16" i="32"/>
  <c r="AS7" i="33" s="1"/>
  <c r="J17" i="32"/>
  <c r="J18" i="32"/>
  <c r="CJ5" i="33" s="1"/>
  <c r="J19" i="32"/>
  <c r="CJ6" i="33" s="1"/>
  <c r="J20" i="32"/>
  <c r="CJ7" i="33" s="1"/>
  <c r="J21" i="32"/>
  <c r="J22" i="32"/>
  <c r="EA5" i="33" s="1"/>
  <c r="J23" i="32"/>
  <c r="EA6" i="33" s="1"/>
  <c r="J24" i="32"/>
  <c r="EA7" i="33" s="1"/>
  <c r="J25" i="32"/>
  <c r="J10" i="32"/>
  <c r="B5" i="33" s="1"/>
  <c r="E21" i="37"/>
  <c r="W16" i="33" s="1"/>
  <c r="ED8" i="33" l="1"/>
  <c r="ED7" i="33"/>
  <c r="ED6" i="33"/>
  <c r="ED5" i="33"/>
  <c r="E10" i="39"/>
  <c r="CM8" i="33"/>
  <c r="CM7" i="33"/>
  <c r="CM6" i="33"/>
  <c r="CM5" i="33"/>
  <c r="AV8" i="33"/>
  <c r="AV7" i="33"/>
  <c r="AV6" i="33"/>
  <c r="AV5" i="33"/>
  <c r="E8" i="33"/>
  <c r="F6" i="33" l="1"/>
  <c r="F7" i="33"/>
  <c r="F8" i="33"/>
  <c r="AW5" i="33"/>
  <c r="AW6" i="33"/>
  <c r="AW7" i="33"/>
  <c r="AW8" i="33"/>
  <c r="CN5" i="33"/>
  <c r="CN6" i="33"/>
  <c r="CN7" i="33"/>
  <c r="CN8" i="33"/>
  <c r="EE5" i="33"/>
  <c r="EE6" i="33"/>
  <c r="EE7" i="33"/>
  <c r="EE8" i="33"/>
  <c r="U21" i="44"/>
  <c r="T21" i="44"/>
  <c r="P21" i="44"/>
  <c r="O21" i="44"/>
  <c r="K21" i="44"/>
  <c r="J21" i="44"/>
  <c r="F21" i="44"/>
  <c r="E21" i="44"/>
  <c r="U20" i="44"/>
  <c r="T20" i="44"/>
  <c r="P20" i="44"/>
  <c r="O20" i="44"/>
  <c r="K20" i="44"/>
  <c r="J20" i="44"/>
  <c r="F20" i="44"/>
  <c r="E20" i="44"/>
  <c r="U19" i="44"/>
  <c r="T19" i="44"/>
  <c r="P19" i="44"/>
  <c r="O19" i="44"/>
  <c r="K19" i="44"/>
  <c r="J19" i="44"/>
  <c r="F19" i="44"/>
  <c r="E19" i="44"/>
  <c r="U18" i="44"/>
  <c r="T18" i="44"/>
  <c r="P18" i="44"/>
  <c r="O18" i="44"/>
  <c r="K18" i="44"/>
  <c r="J18" i="44"/>
  <c r="F18" i="44"/>
  <c r="E18" i="44"/>
  <c r="U17" i="44"/>
  <c r="T17" i="44"/>
  <c r="P17" i="44"/>
  <c r="O17" i="44"/>
  <c r="K17" i="44"/>
  <c r="J17" i="44"/>
  <c r="F17" i="44"/>
  <c r="E17" i="44"/>
  <c r="U16" i="44"/>
  <c r="T16" i="44"/>
  <c r="P16" i="44"/>
  <c r="O16" i="44"/>
  <c r="K16" i="44"/>
  <c r="J16" i="44"/>
  <c r="F16" i="44"/>
  <c r="E16" i="44"/>
  <c r="U15" i="44"/>
  <c r="T15" i="44"/>
  <c r="P15" i="44"/>
  <c r="O15" i="44"/>
  <c r="K15" i="44"/>
  <c r="J15" i="44"/>
  <c r="F15" i="44"/>
  <c r="E15" i="44"/>
  <c r="U14" i="44"/>
  <c r="T14" i="44"/>
  <c r="P14" i="44"/>
  <c r="O14" i="44"/>
  <c r="K14" i="44"/>
  <c r="J14" i="44"/>
  <c r="F14" i="44"/>
  <c r="E14" i="44"/>
  <c r="U13" i="44"/>
  <c r="T13" i="44"/>
  <c r="P13" i="44"/>
  <c r="O13" i="44"/>
  <c r="K13" i="44"/>
  <c r="J13" i="44"/>
  <c r="F13" i="44"/>
  <c r="E13" i="44"/>
  <c r="U12" i="44"/>
  <c r="T12" i="44"/>
  <c r="P12" i="44"/>
  <c r="O12" i="44"/>
  <c r="K12" i="44"/>
  <c r="J12" i="44"/>
  <c r="F12" i="44"/>
  <c r="E12" i="44"/>
  <c r="U11" i="44"/>
  <c r="T11" i="44"/>
  <c r="P11" i="44"/>
  <c r="O11" i="44"/>
  <c r="K11" i="44"/>
  <c r="J11" i="44"/>
  <c r="F11" i="44"/>
  <c r="E11" i="44"/>
  <c r="U10" i="44"/>
  <c r="T10" i="44"/>
  <c r="P10" i="44"/>
  <c r="O10" i="44"/>
  <c r="K10" i="44"/>
  <c r="J10" i="44"/>
  <c r="F10" i="44"/>
  <c r="E10" i="44"/>
  <c r="U21" i="43"/>
  <c r="T21" i="43"/>
  <c r="P21" i="43"/>
  <c r="O21" i="43"/>
  <c r="K21" i="43"/>
  <c r="J21" i="43"/>
  <c r="F21" i="43"/>
  <c r="E21" i="43"/>
  <c r="BN16" i="33" s="1"/>
  <c r="U20" i="43"/>
  <c r="T20" i="43"/>
  <c r="P20" i="43"/>
  <c r="O20" i="43"/>
  <c r="K20" i="43"/>
  <c r="J20" i="43"/>
  <c r="F20" i="43"/>
  <c r="E20" i="43"/>
  <c r="BN15" i="33" s="1"/>
  <c r="U19" i="43"/>
  <c r="T19" i="43"/>
  <c r="P19" i="43"/>
  <c r="O19" i="43"/>
  <c r="K19" i="43"/>
  <c r="J19" i="43"/>
  <c r="F19" i="43"/>
  <c r="E19" i="43"/>
  <c r="BN14" i="33" s="1"/>
  <c r="U18" i="43"/>
  <c r="T18" i="43"/>
  <c r="P18" i="43"/>
  <c r="O18" i="43"/>
  <c r="K18" i="43"/>
  <c r="J18" i="43"/>
  <c r="F18" i="43"/>
  <c r="E18" i="43"/>
  <c r="BN13" i="33" s="1"/>
  <c r="U17" i="43"/>
  <c r="T17" i="43"/>
  <c r="P17" i="43"/>
  <c r="O17" i="43"/>
  <c r="K17" i="43"/>
  <c r="J17" i="43"/>
  <c r="F17" i="43"/>
  <c r="E17" i="43"/>
  <c r="BN12" i="33" s="1"/>
  <c r="U16" i="43"/>
  <c r="T16" i="43"/>
  <c r="P16" i="43"/>
  <c r="O16" i="43"/>
  <c r="K16" i="43"/>
  <c r="J16" i="43"/>
  <c r="F16" i="43"/>
  <c r="E16" i="43"/>
  <c r="BN11" i="33" s="1"/>
  <c r="U15" i="43"/>
  <c r="T15" i="43"/>
  <c r="P15" i="43"/>
  <c r="O15" i="43"/>
  <c r="K15" i="43"/>
  <c r="J15" i="43"/>
  <c r="F15" i="43"/>
  <c r="E15" i="43"/>
  <c r="BN10" i="33" s="1"/>
  <c r="U14" i="43"/>
  <c r="T14" i="43"/>
  <c r="P14" i="43"/>
  <c r="O14" i="43"/>
  <c r="K14" i="43"/>
  <c r="J14" i="43"/>
  <c r="F14" i="43"/>
  <c r="E14" i="43"/>
  <c r="BN9" i="33" s="1"/>
  <c r="U13" i="43"/>
  <c r="T13" i="43"/>
  <c r="P13" i="43"/>
  <c r="O13" i="43"/>
  <c r="K13" i="43"/>
  <c r="J13" i="43"/>
  <c r="F13" i="43"/>
  <c r="E13" i="43"/>
  <c r="BN8" i="33" s="1"/>
  <c r="U12" i="43"/>
  <c r="T12" i="43"/>
  <c r="P12" i="43"/>
  <c r="O12" i="43"/>
  <c r="K12" i="43"/>
  <c r="J12" i="43"/>
  <c r="F12" i="43"/>
  <c r="E12" i="43"/>
  <c r="BN7" i="33" s="1"/>
  <c r="U11" i="43"/>
  <c r="T11" i="43"/>
  <c r="P11" i="43"/>
  <c r="O11" i="43"/>
  <c r="K11" i="43"/>
  <c r="J11" i="43"/>
  <c r="F11" i="43"/>
  <c r="E11" i="43"/>
  <c r="BN6" i="33" s="1"/>
  <c r="U10" i="43"/>
  <c r="T10" i="43"/>
  <c r="P10" i="43"/>
  <c r="O10" i="43"/>
  <c r="K10" i="43"/>
  <c r="J10" i="43"/>
  <c r="F10" i="43"/>
  <c r="E10" i="43"/>
  <c r="U21" i="42"/>
  <c r="T21" i="42"/>
  <c r="P21" i="42"/>
  <c r="O21" i="42"/>
  <c r="K21" i="42"/>
  <c r="J21" i="42"/>
  <c r="F21" i="42"/>
  <c r="E21" i="42"/>
  <c r="BG16" i="33" s="1"/>
  <c r="U20" i="42"/>
  <c r="T20" i="42"/>
  <c r="P20" i="42"/>
  <c r="O20" i="42"/>
  <c r="K20" i="42"/>
  <c r="J20" i="42"/>
  <c r="F20" i="42"/>
  <c r="E20" i="42"/>
  <c r="BG15" i="33" s="1"/>
  <c r="U19" i="42"/>
  <c r="T19" i="42"/>
  <c r="P19" i="42"/>
  <c r="O19" i="42"/>
  <c r="K19" i="42"/>
  <c r="J19" i="42"/>
  <c r="F19" i="42"/>
  <c r="E19" i="42"/>
  <c r="BG14" i="33" s="1"/>
  <c r="U18" i="42"/>
  <c r="T18" i="42"/>
  <c r="P18" i="42"/>
  <c r="O18" i="42"/>
  <c r="K18" i="42"/>
  <c r="J18" i="42"/>
  <c r="F18" i="42"/>
  <c r="E18" i="42"/>
  <c r="BG13" i="33" s="1"/>
  <c r="U17" i="42"/>
  <c r="T17" i="42"/>
  <c r="P17" i="42"/>
  <c r="O17" i="42"/>
  <c r="K17" i="42"/>
  <c r="J17" i="42"/>
  <c r="F17" i="42"/>
  <c r="E17" i="42"/>
  <c r="BG12" i="33" s="1"/>
  <c r="U16" i="42"/>
  <c r="T16" i="42"/>
  <c r="P16" i="42"/>
  <c r="O16" i="42"/>
  <c r="K16" i="42"/>
  <c r="J16" i="42"/>
  <c r="F16" i="42"/>
  <c r="E16" i="42"/>
  <c r="BG11" i="33" s="1"/>
  <c r="U15" i="42"/>
  <c r="T15" i="42"/>
  <c r="P15" i="42"/>
  <c r="O15" i="42"/>
  <c r="K15" i="42"/>
  <c r="J15" i="42"/>
  <c r="F15" i="42"/>
  <c r="E15" i="42"/>
  <c r="BG10" i="33" s="1"/>
  <c r="U14" i="42"/>
  <c r="T14" i="42"/>
  <c r="P14" i="42"/>
  <c r="O14" i="42"/>
  <c r="K14" i="42"/>
  <c r="J14" i="42"/>
  <c r="F14" i="42"/>
  <c r="E14" i="42"/>
  <c r="BG9" i="33" s="1"/>
  <c r="U13" i="42"/>
  <c r="T13" i="42"/>
  <c r="P13" i="42"/>
  <c r="O13" i="42"/>
  <c r="K13" i="42"/>
  <c r="J13" i="42"/>
  <c r="F13" i="42"/>
  <c r="E13" i="42"/>
  <c r="BG8" i="33" s="1"/>
  <c r="U12" i="42"/>
  <c r="T12" i="42"/>
  <c r="P12" i="42"/>
  <c r="O12" i="42"/>
  <c r="K12" i="42"/>
  <c r="J12" i="42"/>
  <c r="F12" i="42"/>
  <c r="E12" i="42"/>
  <c r="BG7" i="33" s="1"/>
  <c r="U11" i="42"/>
  <c r="T11" i="42"/>
  <c r="P11" i="42"/>
  <c r="O11" i="42"/>
  <c r="K11" i="42"/>
  <c r="J11" i="42"/>
  <c r="F11" i="42"/>
  <c r="E11" i="42"/>
  <c r="BG6" i="33" s="1"/>
  <c r="U10" i="42"/>
  <c r="T10" i="42"/>
  <c r="P10" i="42"/>
  <c r="O10" i="42"/>
  <c r="K10" i="42"/>
  <c r="J10" i="42"/>
  <c r="F10" i="42"/>
  <c r="E10" i="42"/>
  <c r="U21" i="41"/>
  <c r="T21" i="41"/>
  <c r="P21" i="41"/>
  <c r="O21" i="41"/>
  <c r="K21" i="41"/>
  <c r="J21" i="41"/>
  <c r="F21" i="41"/>
  <c r="E21" i="41"/>
  <c r="AZ16" i="33" s="1"/>
  <c r="U20" i="41"/>
  <c r="T20" i="41"/>
  <c r="P20" i="41"/>
  <c r="O20" i="41"/>
  <c r="K20" i="41"/>
  <c r="J20" i="41"/>
  <c r="F20" i="41"/>
  <c r="E20" i="41"/>
  <c r="AZ15" i="33" s="1"/>
  <c r="U19" i="41"/>
  <c r="T19" i="41"/>
  <c r="P19" i="41"/>
  <c r="O19" i="41"/>
  <c r="K19" i="41"/>
  <c r="J19" i="41"/>
  <c r="F19" i="41"/>
  <c r="E19" i="41"/>
  <c r="AZ14" i="33" s="1"/>
  <c r="U18" i="41"/>
  <c r="T18" i="41"/>
  <c r="P18" i="41"/>
  <c r="O18" i="41"/>
  <c r="K18" i="41"/>
  <c r="J18" i="41"/>
  <c r="F18" i="41"/>
  <c r="E18" i="41"/>
  <c r="AZ13" i="33" s="1"/>
  <c r="U17" i="41"/>
  <c r="T17" i="41"/>
  <c r="P17" i="41"/>
  <c r="O17" i="41"/>
  <c r="K17" i="41"/>
  <c r="J17" i="41"/>
  <c r="F17" i="41"/>
  <c r="E17" i="41"/>
  <c r="AZ12" i="33" s="1"/>
  <c r="U16" i="41"/>
  <c r="T16" i="41"/>
  <c r="P16" i="41"/>
  <c r="O16" i="41"/>
  <c r="K16" i="41"/>
  <c r="J16" i="41"/>
  <c r="F16" i="41"/>
  <c r="E16" i="41"/>
  <c r="AZ11" i="33" s="1"/>
  <c r="U15" i="41"/>
  <c r="T15" i="41"/>
  <c r="P15" i="41"/>
  <c r="O15" i="41"/>
  <c r="K15" i="41"/>
  <c r="J15" i="41"/>
  <c r="F15" i="41"/>
  <c r="E15" i="41"/>
  <c r="AZ10" i="33" s="1"/>
  <c r="U14" i="41"/>
  <c r="T14" i="41"/>
  <c r="P14" i="41"/>
  <c r="O14" i="41"/>
  <c r="K14" i="41"/>
  <c r="J14" i="41"/>
  <c r="F14" i="41"/>
  <c r="E14" i="41"/>
  <c r="AZ9" i="33" s="1"/>
  <c r="U13" i="41"/>
  <c r="T13" i="41"/>
  <c r="P13" i="41"/>
  <c r="O13" i="41"/>
  <c r="K13" i="41"/>
  <c r="J13" i="41"/>
  <c r="F13" i="41"/>
  <c r="E13" i="41"/>
  <c r="AZ8" i="33" s="1"/>
  <c r="U12" i="41"/>
  <c r="T12" i="41"/>
  <c r="P12" i="41"/>
  <c r="O12" i="41"/>
  <c r="K12" i="41"/>
  <c r="J12" i="41"/>
  <c r="F12" i="41"/>
  <c r="E12" i="41"/>
  <c r="AZ7" i="33" s="1"/>
  <c r="U11" i="41"/>
  <c r="T11" i="41"/>
  <c r="P11" i="41"/>
  <c r="O11" i="41"/>
  <c r="K11" i="41"/>
  <c r="J11" i="41"/>
  <c r="F11" i="41"/>
  <c r="E11" i="41"/>
  <c r="AZ6" i="33" s="1"/>
  <c r="U10" i="41"/>
  <c r="T10" i="41"/>
  <c r="P10" i="41"/>
  <c r="O10" i="41"/>
  <c r="K10" i="41"/>
  <c r="J10" i="41"/>
  <c r="F10" i="41"/>
  <c r="E10" i="41"/>
  <c r="U21" i="40"/>
  <c r="T21" i="40"/>
  <c r="P21" i="40"/>
  <c r="O21" i="40"/>
  <c r="K21" i="40"/>
  <c r="J21" i="40"/>
  <c r="F21" i="40"/>
  <c r="E21" i="40"/>
  <c r="U20" i="40"/>
  <c r="T20" i="40"/>
  <c r="P20" i="40"/>
  <c r="O20" i="40"/>
  <c r="K20" i="40"/>
  <c r="J20" i="40"/>
  <c r="F20" i="40"/>
  <c r="E20" i="40"/>
  <c r="U19" i="40"/>
  <c r="T19" i="40"/>
  <c r="P19" i="40"/>
  <c r="O19" i="40"/>
  <c r="K19" i="40"/>
  <c r="J19" i="40"/>
  <c r="F19" i="40"/>
  <c r="E19" i="40"/>
  <c r="U18" i="40"/>
  <c r="T18" i="40"/>
  <c r="P18" i="40"/>
  <c r="O18" i="40"/>
  <c r="K18" i="40"/>
  <c r="J18" i="40"/>
  <c r="F18" i="40"/>
  <c r="E18" i="40"/>
  <c r="U17" i="40"/>
  <c r="T17" i="40"/>
  <c r="P17" i="40"/>
  <c r="O17" i="40"/>
  <c r="K17" i="40"/>
  <c r="J17" i="40"/>
  <c r="F17" i="40"/>
  <c r="E17" i="40"/>
  <c r="U16" i="40"/>
  <c r="T16" i="40"/>
  <c r="P16" i="40"/>
  <c r="O16" i="40"/>
  <c r="K16" i="40"/>
  <c r="J16" i="40"/>
  <c r="F16" i="40"/>
  <c r="E16" i="40"/>
  <c r="U15" i="40"/>
  <c r="T15" i="40"/>
  <c r="P15" i="40"/>
  <c r="O15" i="40"/>
  <c r="K15" i="40"/>
  <c r="J15" i="40"/>
  <c r="F15" i="40"/>
  <c r="E15" i="40"/>
  <c r="U14" i="40"/>
  <c r="T14" i="40"/>
  <c r="P14" i="40"/>
  <c r="O14" i="40"/>
  <c r="K14" i="40"/>
  <c r="J14" i="40"/>
  <c r="F14" i="40"/>
  <c r="E14" i="40"/>
  <c r="U13" i="40"/>
  <c r="T13" i="40"/>
  <c r="P13" i="40"/>
  <c r="O13" i="40"/>
  <c r="K13" i="40"/>
  <c r="J13" i="40"/>
  <c r="F13" i="40"/>
  <c r="E13" i="40"/>
  <c r="U12" i="40"/>
  <c r="T12" i="40"/>
  <c r="P12" i="40"/>
  <c r="O12" i="40"/>
  <c r="K12" i="40"/>
  <c r="J12" i="40"/>
  <c r="F12" i="40"/>
  <c r="E12" i="40"/>
  <c r="U11" i="40"/>
  <c r="T11" i="40"/>
  <c r="P11" i="40"/>
  <c r="O11" i="40"/>
  <c r="K11" i="40"/>
  <c r="J11" i="40"/>
  <c r="F11" i="40"/>
  <c r="E11" i="40"/>
  <c r="U10" i="40"/>
  <c r="T10" i="40"/>
  <c r="P10" i="40"/>
  <c r="O10" i="40"/>
  <c r="K10" i="40"/>
  <c r="J10" i="40"/>
  <c r="F10" i="40"/>
  <c r="E10" i="40"/>
  <c r="U21" i="27"/>
  <c r="T21" i="27"/>
  <c r="P21" i="27"/>
  <c r="O21" i="27"/>
  <c r="K21" i="27"/>
  <c r="J21" i="27"/>
  <c r="F21" i="27"/>
  <c r="E21" i="27"/>
  <c r="EV16" i="33" s="1"/>
  <c r="U20" i="27"/>
  <c r="T20" i="27"/>
  <c r="P20" i="27"/>
  <c r="O20" i="27"/>
  <c r="K20" i="27"/>
  <c r="J20" i="27"/>
  <c r="F20" i="27"/>
  <c r="E20" i="27"/>
  <c r="EV15" i="33" s="1"/>
  <c r="U19" i="27"/>
  <c r="T19" i="27"/>
  <c r="P19" i="27"/>
  <c r="O19" i="27"/>
  <c r="K19" i="27"/>
  <c r="J19" i="27"/>
  <c r="F19" i="27"/>
  <c r="E19" i="27"/>
  <c r="EV14" i="33" s="1"/>
  <c r="U18" i="27"/>
  <c r="T18" i="27"/>
  <c r="P18" i="27"/>
  <c r="O18" i="27"/>
  <c r="K18" i="27"/>
  <c r="J18" i="27"/>
  <c r="F18" i="27"/>
  <c r="E18" i="27"/>
  <c r="EV13" i="33" s="1"/>
  <c r="U17" i="27"/>
  <c r="T17" i="27"/>
  <c r="P17" i="27"/>
  <c r="O17" i="27"/>
  <c r="K17" i="27"/>
  <c r="J17" i="27"/>
  <c r="F17" i="27"/>
  <c r="E17" i="27"/>
  <c r="EV12" i="33" s="1"/>
  <c r="U16" i="27"/>
  <c r="T16" i="27"/>
  <c r="P16" i="27"/>
  <c r="O16" i="27"/>
  <c r="K16" i="27"/>
  <c r="J16" i="27"/>
  <c r="F16" i="27"/>
  <c r="E16" i="27"/>
  <c r="EV11" i="33" s="1"/>
  <c r="U15" i="27"/>
  <c r="T15" i="27"/>
  <c r="P15" i="27"/>
  <c r="O15" i="27"/>
  <c r="K15" i="27"/>
  <c r="J15" i="27"/>
  <c r="F15" i="27"/>
  <c r="E15" i="27"/>
  <c r="EV10" i="33" s="1"/>
  <c r="U14" i="27"/>
  <c r="T14" i="27"/>
  <c r="P14" i="27"/>
  <c r="O14" i="27"/>
  <c r="K14" i="27"/>
  <c r="J14" i="27"/>
  <c r="F14" i="27"/>
  <c r="E14" i="27"/>
  <c r="EV9" i="33" s="1"/>
  <c r="U13" i="27"/>
  <c r="T13" i="27"/>
  <c r="P13" i="27"/>
  <c r="O13" i="27"/>
  <c r="K13" i="27"/>
  <c r="J13" i="27"/>
  <c r="F13" i="27"/>
  <c r="E13" i="27"/>
  <c r="EV8" i="33" s="1"/>
  <c r="U12" i="27"/>
  <c r="T12" i="27"/>
  <c r="P12" i="27"/>
  <c r="O12" i="27"/>
  <c r="K12" i="27"/>
  <c r="J12" i="27"/>
  <c r="F12" i="27"/>
  <c r="E12" i="27"/>
  <c r="EV7" i="33" s="1"/>
  <c r="U11" i="27"/>
  <c r="T11" i="27"/>
  <c r="P11" i="27"/>
  <c r="O11" i="27"/>
  <c r="K11" i="27"/>
  <c r="J11" i="27"/>
  <c r="F11" i="27"/>
  <c r="E11" i="27"/>
  <c r="EV6" i="33" s="1"/>
  <c r="U10" i="27"/>
  <c r="T10" i="27"/>
  <c r="P10" i="27"/>
  <c r="O10" i="27"/>
  <c r="K10" i="27"/>
  <c r="J10" i="27"/>
  <c r="F10" i="27"/>
  <c r="E10" i="27"/>
  <c r="EV5" i="33" s="1"/>
  <c r="U21" i="26"/>
  <c r="T21" i="26"/>
  <c r="P21" i="26"/>
  <c r="O21" i="26"/>
  <c r="K21" i="26"/>
  <c r="J21" i="26"/>
  <c r="F21" i="26"/>
  <c r="E21" i="26"/>
  <c r="EO16" i="33" s="1"/>
  <c r="U20" i="26"/>
  <c r="T20" i="26"/>
  <c r="P20" i="26"/>
  <c r="O20" i="26"/>
  <c r="K20" i="26"/>
  <c r="J20" i="26"/>
  <c r="F20" i="26"/>
  <c r="E20" i="26"/>
  <c r="EO15" i="33" s="1"/>
  <c r="U19" i="26"/>
  <c r="T19" i="26"/>
  <c r="P19" i="26"/>
  <c r="O19" i="26"/>
  <c r="K19" i="26"/>
  <c r="J19" i="26"/>
  <c r="F19" i="26"/>
  <c r="E19" i="26"/>
  <c r="EO14" i="33" s="1"/>
  <c r="U18" i="26"/>
  <c r="T18" i="26"/>
  <c r="P18" i="26"/>
  <c r="O18" i="26"/>
  <c r="K18" i="26"/>
  <c r="J18" i="26"/>
  <c r="F18" i="26"/>
  <c r="E18" i="26"/>
  <c r="EO13" i="33" s="1"/>
  <c r="U17" i="26"/>
  <c r="T17" i="26"/>
  <c r="P17" i="26"/>
  <c r="O17" i="26"/>
  <c r="K17" i="26"/>
  <c r="J17" i="26"/>
  <c r="F17" i="26"/>
  <c r="E17" i="26"/>
  <c r="EO12" i="33" s="1"/>
  <c r="U16" i="26"/>
  <c r="T16" i="26"/>
  <c r="P16" i="26"/>
  <c r="O16" i="26"/>
  <c r="K16" i="26"/>
  <c r="J16" i="26"/>
  <c r="F16" i="26"/>
  <c r="E16" i="26"/>
  <c r="EO11" i="33" s="1"/>
  <c r="U15" i="26"/>
  <c r="T15" i="26"/>
  <c r="P15" i="26"/>
  <c r="O15" i="26"/>
  <c r="K15" i="26"/>
  <c r="J15" i="26"/>
  <c r="F15" i="26"/>
  <c r="E15" i="26"/>
  <c r="EO10" i="33" s="1"/>
  <c r="U14" i="26"/>
  <c r="T14" i="26"/>
  <c r="P14" i="26"/>
  <c r="O14" i="26"/>
  <c r="K14" i="26"/>
  <c r="J14" i="26"/>
  <c r="F14" i="26"/>
  <c r="E14" i="26"/>
  <c r="EO9" i="33" s="1"/>
  <c r="U13" i="26"/>
  <c r="T13" i="26"/>
  <c r="P13" i="26"/>
  <c r="O13" i="26"/>
  <c r="K13" i="26"/>
  <c r="J13" i="26"/>
  <c r="F13" i="26"/>
  <c r="E13" i="26"/>
  <c r="EO8" i="33" s="1"/>
  <c r="U12" i="26"/>
  <c r="T12" i="26"/>
  <c r="P12" i="26"/>
  <c r="O12" i="26"/>
  <c r="K12" i="26"/>
  <c r="J12" i="26"/>
  <c r="F12" i="26"/>
  <c r="E12" i="26"/>
  <c r="EO7" i="33" s="1"/>
  <c r="U11" i="26"/>
  <c r="T11" i="26"/>
  <c r="P11" i="26"/>
  <c r="O11" i="26"/>
  <c r="K11" i="26"/>
  <c r="J11" i="26"/>
  <c r="F11" i="26"/>
  <c r="E11" i="26"/>
  <c r="EO6" i="33" s="1"/>
  <c r="U10" i="26"/>
  <c r="T10" i="26"/>
  <c r="P10" i="26"/>
  <c r="O10" i="26"/>
  <c r="K10" i="26"/>
  <c r="J10" i="26"/>
  <c r="F10" i="26"/>
  <c r="E10" i="26"/>
  <c r="EO5" i="33" s="1"/>
  <c r="U21" i="25"/>
  <c r="T21" i="25"/>
  <c r="P21" i="25"/>
  <c r="O21" i="25"/>
  <c r="K21" i="25"/>
  <c r="J21" i="25"/>
  <c r="F21" i="25"/>
  <c r="E21" i="25"/>
  <c r="EH16" i="33" s="1"/>
  <c r="U20" i="25"/>
  <c r="T20" i="25"/>
  <c r="P20" i="25"/>
  <c r="O20" i="25"/>
  <c r="K20" i="25"/>
  <c r="J20" i="25"/>
  <c r="F20" i="25"/>
  <c r="E20" i="25"/>
  <c r="EH15" i="33" s="1"/>
  <c r="U19" i="25"/>
  <c r="T19" i="25"/>
  <c r="P19" i="25"/>
  <c r="O19" i="25"/>
  <c r="K19" i="25"/>
  <c r="J19" i="25"/>
  <c r="F19" i="25"/>
  <c r="E19" i="25"/>
  <c r="EH14" i="33" s="1"/>
  <c r="U18" i="25"/>
  <c r="T18" i="25"/>
  <c r="P18" i="25"/>
  <c r="O18" i="25"/>
  <c r="K18" i="25"/>
  <c r="J18" i="25"/>
  <c r="F18" i="25"/>
  <c r="E18" i="25"/>
  <c r="EH13" i="33" s="1"/>
  <c r="U17" i="25"/>
  <c r="T17" i="25"/>
  <c r="P17" i="25"/>
  <c r="O17" i="25"/>
  <c r="K17" i="25"/>
  <c r="J17" i="25"/>
  <c r="F17" i="25"/>
  <c r="E17" i="25"/>
  <c r="EH12" i="33" s="1"/>
  <c r="U16" i="25"/>
  <c r="T16" i="25"/>
  <c r="P16" i="25"/>
  <c r="O16" i="25"/>
  <c r="K16" i="25"/>
  <c r="J16" i="25"/>
  <c r="F16" i="25"/>
  <c r="E16" i="25"/>
  <c r="EH11" i="33" s="1"/>
  <c r="U15" i="25"/>
  <c r="T15" i="25"/>
  <c r="P15" i="25"/>
  <c r="O15" i="25"/>
  <c r="K15" i="25"/>
  <c r="J15" i="25"/>
  <c r="F15" i="25"/>
  <c r="E15" i="25"/>
  <c r="EH10" i="33" s="1"/>
  <c r="U14" i="25"/>
  <c r="T14" i="25"/>
  <c r="P14" i="25"/>
  <c r="O14" i="25"/>
  <c r="K14" i="25"/>
  <c r="J14" i="25"/>
  <c r="F14" i="25"/>
  <c r="E14" i="25"/>
  <c r="EH9" i="33" s="1"/>
  <c r="U13" i="25"/>
  <c r="T13" i="25"/>
  <c r="P13" i="25"/>
  <c r="O13" i="25"/>
  <c r="K13" i="25"/>
  <c r="J13" i="25"/>
  <c r="F13" i="25"/>
  <c r="E13" i="25"/>
  <c r="EH8" i="33" s="1"/>
  <c r="U12" i="25"/>
  <c r="T12" i="25"/>
  <c r="P12" i="25"/>
  <c r="O12" i="25"/>
  <c r="K12" i="25"/>
  <c r="J12" i="25"/>
  <c r="F12" i="25"/>
  <c r="E12" i="25"/>
  <c r="EH7" i="33" s="1"/>
  <c r="U11" i="25"/>
  <c r="T11" i="25"/>
  <c r="P11" i="25"/>
  <c r="O11" i="25"/>
  <c r="K11" i="25"/>
  <c r="J11" i="25"/>
  <c r="F11" i="25"/>
  <c r="E11" i="25"/>
  <c r="EH6" i="33" s="1"/>
  <c r="U10" i="25"/>
  <c r="T10" i="25"/>
  <c r="P10" i="25"/>
  <c r="O10" i="25"/>
  <c r="K10" i="25"/>
  <c r="J10" i="25"/>
  <c r="F10" i="25"/>
  <c r="E10" i="25"/>
  <c r="EH5" i="33" s="1"/>
  <c r="U21" i="39"/>
  <c r="T21" i="39"/>
  <c r="P21" i="39"/>
  <c r="O21" i="39"/>
  <c r="K21" i="39"/>
  <c r="J21" i="39"/>
  <c r="F21" i="39"/>
  <c r="E21" i="39"/>
  <c r="U20" i="39"/>
  <c r="T20" i="39"/>
  <c r="P20" i="39"/>
  <c r="O20" i="39"/>
  <c r="K20" i="39"/>
  <c r="J20" i="39"/>
  <c r="F20" i="39"/>
  <c r="E20" i="39"/>
  <c r="U19" i="39"/>
  <c r="T19" i="39"/>
  <c r="P19" i="39"/>
  <c r="O19" i="39"/>
  <c r="K19" i="39"/>
  <c r="J19" i="39"/>
  <c r="F19" i="39"/>
  <c r="E19" i="39"/>
  <c r="U18" i="39"/>
  <c r="T18" i="39"/>
  <c r="P18" i="39"/>
  <c r="O18" i="39"/>
  <c r="K18" i="39"/>
  <c r="J18" i="39"/>
  <c r="F18" i="39"/>
  <c r="E18" i="39"/>
  <c r="U17" i="39"/>
  <c r="T17" i="39"/>
  <c r="P17" i="39"/>
  <c r="O17" i="39"/>
  <c r="K17" i="39"/>
  <c r="J17" i="39"/>
  <c r="F17" i="39"/>
  <c r="E17" i="39"/>
  <c r="U16" i="39"/>
  <c r="T16" i="39"/>
  <c r="P16" i="39"/>
  <c r="O16" i="39"/>
  <c r="K16" i="39"/>
  <c r="J16" i="39"/>
  <c r="F16" i="39"/>
  <c r="E16" i="39"/>
  <c r="U15" i="39"/>
  <c r="T15" i="39"/>
  <c r="P15" i="39"/>
  <c r="O15" i="39"/>
  <c r="K15" i="39"/>
  <c r="J15" i="39"/>
  <c r="F15" i="39"/>
  <c r="E15" i="39"/>
  <c r="U14" i="39"/>
  <c r="T14" i="39"/>
  <c r="P14" i="39"/>
  <c r="O14" i="39"/>
  <c r="K14" i="39"/>
  <c r="J14" i="39"/>
  <c r="F14" i="39"/>
  <c r="E14" i="39"/>
  <c r="U13" i="39"/>
  <c r="T13" i="39"/>
  <c r="P13" i="39"/>
  <c r="O13" i="39"/>
  <c r="K13" i="39"/>
  <c r="J13" i="39"/>
  <c r="F13" i="39"/>
  <c r="E13" i="39"/>
  <c r="U12" i="39"/>
  <c r="T12" i="39"/>
  <c r="P12" i="39"/>
  <c r="O12" i="39"/>
  <c r="K12" i="39"/>
  <c r="J12" i="39"/>
  <c r="F12" i="39"/>
  <c r="E12" i="39"/>
  <c r="U11" i="39"/>
  <c r="T11" i="39"/>
  <c r="P11" i="39"/>
  <c r="O11" i="39"/>
  <c r="K11" i="39"/>
  <c r="J11" i="39"/>
  <c r="F11" i="39"/>
  <c r="E11" i="39"/>
  <c r="U10" i="39"/>
  <c r="T10" i="39"/>
  <c r="P10" i="39"/>
  <c r="O10" i="39"/>
  <c r="K10" i="39"/>
  <c r="J10" i="39"/>
  <c r="F10" i="39"/>
  <c r="U21" i="10"/>
  <c r="T21" i="10"/>
  <c r="P21" i="10"/>
  <c r="O21" i="10"/>
  <c r="K21" i="10"/>
  <c r="J21" i="10"/>
  <c r="F21" i="10"/>
  <c r="E21" i="10"/>
  <c r="DE16" i="33" s="1"/>
  <c r="U20" i="10"/>
  <c r="T20" i="10"/>
  <c r="P20" i="10"/>
  <c r="O20" i="10"/>
  <c r="K20" i="10"/>
  <c r="J20" i="10"/>
  <c r="F20" i="10"/>
  <c r="E20" i="10"/>
  <c r="DE15" i="33" s="1"/>
  <c r="U19" i="10"/>
  <c r="T19" i="10"/>
  <c r="P19" i="10"/>
  <c r="O19" i="10"/>
  <c r="K19" i="10"/>
  <c r="J19" i="10"/>
  <c r="F19" i="10"/>
  <c r="E19" i="10"/>
  <c r="DE14" i="33" s="1"/>
  <c r="U18" i="10"/>
  <c r="T18" i="10"/>
  <c r="P18" i="10"/>
  <c r="O18" i="10"/>
  <c r="K18" i="10"/>
  <c r="J18" i="10"/>
  <c r="F18" i="10"/>
  <c r="E18" i="10"/>
  <c r="DE13" i="33" s="1"/>
  <c r="U17" i="10"/>
  <c r="T17" i="10"/>
  <c r="P17" i="10"/>
  <c r="O17" i="10"/>
  <c r="K17" i="10"/>
  <c r="J17" i="10"/>
  <c r="F17" i="10"/>
  <c r="E17" i="10"/>
  <c r="DE12" i="33" s="1"/>
  <c r="U16" i="10"/>
  <c r="T16" i="10"/>
  <c r="P16" i="10"/>
  <c r="O16" i="10"/>
  <c r="K16" i="10"/>
  <c r="J16" i="10"/>
  <c r="F16" i="10"/>
  <c r="E16" i="10"/>
  <c r="DE11" i="33" s="1"/>
  <c r="U15" i="10"/>
  <c r="T15" i="10"/>
  <c r="P15" i="10"/>
  <c r="O15" i="10"/>
  <c r="K15" i="10"/>
  <c r="J15" i="10"/>
  <c r="F15" i="10"/>
  <c r="E15" i="10"/>
  <c r="DE10" i="33" s="1"/>
  <c r="U14" i="10"/>
  <c r="T14" i="10"/>
  <c r="P14" i="10"/>
  <c r="O14" i="10"/>
  <c r="K14" i="10"/>
  <c r="J14" i="10"/>
  <c r="F14" i="10"/>
  <c r="E14" i="10"/>
  <c r="DE9" i="33" s="1"/>
  <c r="U13" i="10"/>
  <c r="T13" i="10"/>
  <c r="P13" i="10"/>
  <c r="O13" i="10"/>
  <c r="K13" i="10"/>
  <c r="J13" i="10"/>
  <c r="F13" i="10"/>
  <c r="E13" i="10"/>
  <c r="DE8" i="33" s="1"/>
  <c r="U12" i="10"/>
  <c r="T12" i="10"/>
  <c r="P12" i="10"/>
  <c r="O12" i="10"/>
  <c r="K12" i="10"/>
  <c r="J12" i="10"/>
  <c r="F12" i="10"/>
  <c r="E12" i="10"/>
  <c r="DE7" i="33" s="1"/>
  <c r="U11" i="10"/>
  <c r="T11" i="10"/>
  <c r="P11" i="10"/>
  <c r="O11" i="10"/>
  <c r="K11" i="10"/>
  <c r="J11" i="10"/>
  <c r="F11" i="10"/>
  <c r="E11" i="10"/>
  <c r="DE6" i="33" s="1"/>
  <c r="U10" i="10"/>
  <c r="T10" i="10"/>
  <c r="P10" i="10"/>
  <c r="O10" i="10"/>
  <c r="K10" i="10"/>
  <c r="J10" i="10"/>
  <c r="F10" i="10"/>
  <c r="E10" i="10"/>
  <c r="U21" i="9"/>
  <c r="T21" i="9"/>
  <c r="P21" i="9"/>
  <c r="O21" i="9"/>
  <c r="K21" i="9"/>
  <c r="J21" i="9"/>
  <c r="F21" i="9"/>
  <c r="E21" i="9"/>
  <c r="CX16" i="33" s="1"/>
  <c r="U20" i="9"/>
  <c r="T20" i="9"/>
  <c r="P20" i="9"/>
  <c r="O20" i="9"/>
  <c r="K20" i="9"/>
  <c r="J20" i="9"/>
  <c r="F20" i="9"/>
  <c r="E20" i="9"/>
  <c r="CX15" i="33" s="1"/>
  <c r="U19" i="9"/>
  <c r="T19" i="9"/>
  <c r="P19" i="9"/>
  <c r="O19" i="9"/>
  <c r="K19" i="9"/>
  <c r="J19" i="9"/>
  <c r="F19" i="9"/>
  <c r="E19" i="9"/>
  <c r="CX14" i="33" s="1"/>
  <c r="U18" i="9"/>
  <c r="T18" i="9"/>
  <c r="P18" i="9"/>
  <c r="O18" i="9"/>
  <c r="K18" i="9"/>
  <c r="J18" i="9"/>
  <c r="F18" i="9"/>
  <c r="E18" i="9"/>
  <c r="CX13" i="33" s="1"/>
  <c r="U17" i="9"/>
  <c r="T17" i="9"/>
  <c r="P17" i="9"/>
  <c r="O17" i="9"/>
  <c r="K17" i="9"/>
  <c r="J17" i="9"/>
  <c r="F17" i="9"/>
  <c r="E17" i="9"/>
  <c r="CX12" i="33" s="1"/>
  <c r="U16" i="9"/>
  <c r="T16" i="9"/>
  <c r="P16" i="9"/>
  <c r="O16" i="9"/>
  <c r="K16" i="9"/>
  <c r="J16" i="9"/>
  <c r="F16" i="9"/>
  <c r="E16" i="9"/>
  <c r="CX11" i="33" s="1"/>
  <c r="U15" i="9"/>
  <c r="T15" i="9"/>
  <c r="P15" i="9"/>
  <c r="O15" i="9"/>
  <c r="K15" i="9"/>
  <c r="J15" i="9"/>
  <c r="F15" i="9"/>
  <c r="E15" i="9"/>
  <c r="CX10" i="33" s="1"/>
  <c r="U14" i="9"/>
  <c r="T14" i="9"/>
  <c r="P14" i="9"/>
  <c r="O14" i="9"/>
  <c r="K14" i="9"/>
  <c r="J14" i="9"/>
  <c r="F14" i="9"/>
  <c r="E14" i="9"/>
  <c r="CX9" i="33" s="1"/>
  <c r="U13" i="9"/>
  <c r="T13" i="9"/>
  <c r="P13" i="9"/>
  <c r="O13" i="9"/>
  <c r="K13" i="9"/>
  <c r="J13" i="9"/>
  <c r="F13" i="9"/>
  <c r="E13" i="9"/>
  <c r="CX8" i="33" s="1"/>
  <c r="U12" i="9"/>
  <c r="T12" i="9"/>
  <c r="P12" i="9"/>
  <c r="O12" i="9"/>
  <c r="K12" i="9"/>
  <c r="J12" i="9"/>
  <c r="F12" i="9"/>
  <c r="E12" i="9"/>
  <c r="CX7" i="33" s="1"/>
  <c r="U11" i="9"/>
  <c r="T11" i="9"/>
  <c r="P11" i="9"/>
  <c r="O11" i="9"/>
  <c r="K11" i="9"/>
  <c r="J11" i="9"/>
  <c r="F11" i="9"/>
  <c r="E11" i="9"/>
  <c r="CX6" i="33" s="1"/>
  <c r="U10" i="9"/>
  <c r="T10" i="9"/>
  <c r="P10" i="9"/>
  <c r="O10" i="9"/>
  <c r="K10" i="9"/>
  <c r="J10" i="9"/>
  <c r="F10" i="9"/>
  <c r="E10" i="9"/>
  <c r="CX5" i="33" s="1"/>
  <c r="U21" i="5"/>
  <c r="T21" i="5"/>
  <c r="P21" i="5"/>
  <c r="O21" i="5"/>
  <c r="K21" i="5"/>
  <c r="J21" i="5"/>
  <c r="F21" i="5"/>
  <c r="E21" i="5"/>
  <c r="CQ16" i="33" s="1"/>
  <c r="U20" i="5"/>
  <c r="T20" i="5"/>
  <c r="P20" i="5"/>
  <c r="O20" i="5"/>
  <c r="K20" i="5"/>
  <c r="J20" i="5"/>
  <c r="F20" i="5"/>
  <c r="E20" i="5"/>
  <c r="CQ15" i="33" s="1"/>
  <c r="U19" i="5"/>
  <c r="T19" i="5"/>
  <c r="P19" i="5"/>
  <c r="O19" i="5"/>
  <c r="K19" i="5"/>
  <c r="J19" i="5"/>
  <c r="F19" i="5"/>
  <c r="E19" i="5"/>
  <c r="CQ14" i="33" s="1"/>
  <c r="U18" i="5"/>
  <c r="T18" i="5"/>
  <c r="P18" i="5"/>
  <c r="O18" i="5"/>
  <c r="K18" i="5"/>
  <c r="J18" i="5"/>
  <c r="F18" i="5"/>
  <c r="E18" i="5"/>
  <c r="CQ13" i="33" s="1"/>
  <c r="U17" i="5"/>
  <c r="T17" i="5"/>
  <c r="P17" i="5"/>
  <c r="O17" i="5"/>
  <c r="K17" i="5"/>
  <c r="J17" i="5"/>
  <c r="F17" i="5"/>
  <c r="E17" i="5"/>
  <c r="CQ12" i="33" s="1"/>
  <c r="U16" i="5"/>
  <c r="T16" i="5"/>
  <c r="P16" i="5"/>
  <c r="O16" i="5"/>
  <c r="K16" i="5"/>
  <c r="J16" i="5"/>
  <c r="F16" i="5"/>
  <c r="E16" i="5"/>
  <c r="CQ11" i="33" s="1"/>
  <c r="U15" i="5"/>
  <c r="T15" i="5"/>
  <c r="P15" i="5"/>
  <c r="O15" i="5"/>
  <c r="K15" i="5"/>
  <c r="J15" i="5"/>
  <c r="F15" i="5"/>
  <c r="E15" i="5"/>
  <c r="CQ10" i="33" s="1"/>
  <c r="U14" i="5"/>
  <c r="T14" i="5"/>
  <c r="P14" i="5"/>
  <c r="O14" i="5"/>
  <c r="K14" i="5"/>
  <c r="J14" i="5"/>
  <c r="F14" i="5"/>
  <c r="E14" i="5"/>
  <c r="CQ9" i="33" s="1"/>
  <c r="U13" i="5"/>
  <c r="T13" i="5"/>
  <c r="P13" i="5"/>
  <c r="O13" i="5"/>
  <c r="K13" i="5"/>
  <c r="J13" i="5"/>
  <c r="F13" i="5"/>
  <c r="E13" i="5"/>
  <c r="CQ8" i="33" s="1"/>
  <c r="U12" i="5"/>
  <c r="T12" i="5"/>
  <c r="P12" i="5"/>
  <c r="O12" i="5"/>
  <c r="K12" i="5"/>
  <c r="J12" i="5"/>
  <c r="F12" i="5"/>
  <c r="E12" i="5"/>
  <c r="CQ7" i="33" s="1"/>
  <c r="U11" i="5"/>
  <c r="T11" i="5"/>
  <c r="P11" i="5"/>
  <c r="O11" i="5"/>
  <c r="K11" i="5"/>
  <c r="J11" i="5"/>
  <c r="F11" i="5"/>
  <c r="E11" i="5"/>
  <c r="CQ6" i="33" s="1"/>
  <c r="U10" i="5"/>
  <c r="T10" i="5"/>
  <c r="P10" i="5"/>
  <c r="O10" i="5"/>
  <c r="K10" i="5"/>
  <c r="J10" i="5"/>
  <c r="F10" i="5"/>
  <c r="E10" i="5"/>
  <c r="CQ5" i="33" s="1"/>
  <c r="U21" i="38"/>
  <c r="T21" i="38"/>
  <c r="P21" i="38"/>
  <c r="O21" i="38"/>
  <c r="K21" i="38"/>
  <c r="J21" i="38"/>
  <c r="F21" i="38"/>
  <c r="E21" i="38"/>
  <c r="U20" i="38"/>
  <c r="T20" i="38"/>
  <c r="P20" i="38"/>
  <c r="O20" i="38"/>
  <c r="K20" i="38"/>
  <c r="J20" i="38"/>
  <c r="F20" i="38"/>
  <c r="E20" i="38"/>
  <c r="U19" i="38"/>
  <c r="T19" i="38"/>
  <c r="P19" i="38"/>
  <c r="O19" i="38"/>
  <c r="K19" i="38"/>
  <c r="J19" i="38"/>
  <c r="F19" i="38"/>
  <c r="E19" i="38"/>
  <c r="U18" i="38"/>
  <c r="T18" i="38"/>
  <c r="P18" i="38"/>
  <c r="O18" i="38"/>
  <c r="K18" i="38"/>
  <c r="J18" i="38"/>
  <c r="F18" i="38"/>
  <c r="E18" i="38"/>
  <c r="U17" i="38"/>
  <c r="T17" i="38"/>
  <c r="P17" i="38"/>
  <c r="O17" i="38"/>
  <c r="K17" i="38"/>
  <c r="J17" i="38"/>
  <c r="F17" i="38"/>
  <c r="E17" i="38"/>
  <c r="U16" i="38"/>
  <c r="T16" i="38"/>
  <c r="P16" i="38"/>
  <c r="O16" i="38"/>
  <c r="K16" i="38"/>
  <c r="J16" i="38"/>
  <c r="F16" i="38"/>
  <c r="E16" i="38"/>
  <c r="U15" i="38"/>
  <c r="T15" i="38"/>
  <c r="P15" i="38"/>
  <c r="O15" i="38"/>
  <c r="K15" i="38"/>
  <c r="J15" i="38"/>
  <c r="F15" i="38"/>
  <c r="E15" i="38"/>
  <c r="U14" i="38"/>
  <c r="T14" i="38"/>
  <c r="P14" i="38"/>
  <c r="O14" i="38"/>
  <c r="K14" i="38"/>
  <c r="J14" i="38"/>
  <c r="F14" i="38"/>
  <c r="E14" i="38"/>
  <c r="U13" i="38"/>
  <c r="T13" i="38"/>
  <c r="P13" i="38"/>
  <c r="O13" i="38"/>
  <c r="K13" i="38"/>
  <c r="J13" i="38"/>
  <c r="F13" i="38"/>
  <c r="E13" i="38"/>
  <c r="U12" i="38"/>
  <c r="T12" i="38"/>
  <c r="P12" i="38"/>
  <c r="O12" i="38"/>
  <c r="K12" i="38"/>
  <c r="J12" i="38"/>
  <c r="F12" i="38"/>
  <c r="E12" i="38"/>
  <c r="U11" i="38"/>
  <c r="T11" i="38"/>
  <c r="P11" i="38"/>
  <c r="O11" i="38"/>
  <c r="K11" i="38"/>
  <c r="J11" i="38"/>
  <c r="F11" i="38"/>
  <c r="E11" i="38"/>
  <c r="U10" i="38"/>
  <c r="T10" i="38"/>
  <c r="P10" i="38"/>
  <c r="O10" i="38"/>
  <c r="K10" i="38"/>
  <c r="J10" i="38"/>
  <c r="F10" i="38"/>
  <c r="E10" i="38"/>
  <c r="U21" i="37"/>
  <c r="T21" i="37"/>
  <c r="P21" i="37"/>
  <c r="O21" i="37"/>
  <c r="K21" i="37"/>
  <c r="J21" i="37"/>
  <c r="F21" i="37"/>
  <c r="U20" i="37"/>
  <c r="T20" i="37"/>
  <c r="P20" i="37"/>
  <c r="O20" i="37"/>
  <c r="K20" i="37"/>
  <c r="J20" i="37"/>
  <c r="F20" i="37"/>
  <c r="E20" i="37"/>
  <c r="W15" i="33" s="1"/>
  <c r="U19" i="37"/>
  <c r="T19" i="37"/>
  <c r="P19" i="37"/>
  <c r="O19" i="37"/>
  <c r="K19" i="37"/>
  <c r="J19" i="37"/>
  <c r="F19" i="37"/>
  <c r="E19" i="37"/>
  <c r="W14" i="33" s="1"/>
  <c r="U18" i="37"/>
  <c r="T18" i="37"/>
  <c r="P18" i="37"/>
  <c r="O18" i="37"/>
  <c r="F18" i="37"/>
  <c r="E18" i="37"/>
  <c r="W13" i="33" s="1"/>
  <c r="U17" i="37"/>
  <c r="T17" i="37"/>
  <c r="P17" i="37"/>
  <c r="O17" i="37"/>
  <c r="F17" i="37"/>
  <c r="E17" i="37"/>
  <c r="W12" i="33" s="1"/>
  <c r="U16" i="37"/>
  <c r="T16" i="37"/>
  <c r="P16" i="37"/>
  <c r="O16" i="37"/>
  <c r="F16" i="37"/>
  <c r="E16" i="37"/>
  <c r="W11" i="33" s="1"/>
  <c r="U15" i="37"/>
  <c r="T15" i="37"/>
  <c r="P15" i="37"/>
  <c r="F15" i="37"/>
  <c r="E15" i="37"/>
  <c r="W10" i="33" s="1"/>
  <c r="U14" i="37"/>
  <c r="T14" i="37"/>
  <c r="P14" i="37"/>
  <c r="F14" i="37"/>
  <c r="E14" i="37"/>
  <c r="W9" i="33" s="1"/>
  <c r="U13" i="37"/>
  <c r="T13" i="37"/>
  <c r="P13" i="37"/>
  <c r="F13" i="37"/>
  <c r="E13" i="37"/>
  <c r="W8" i="33" s="1"/>
  <c r="U12" i="37"/>
  <c r="T12" i="37"/>
  <c r="P12" i="37"/>
  <c r="F12" i="37"/>
  <c r="E12" i="37"/>
  <c r="W7" i="33" s="1"/>
  <c r="U11" i="37"/>
  <c r="T11" i="37"/>
  <c r="P11" i="37"/>
  <c r="F11" i="37"/>
  <c r="E11" i="37"/>
  <c r="W6" i="33" s="1"/>
  <c r="U10" i="37"/>
  <c r="T10" i="37"/>
  <c r="P10" i="37"/>
  <c r="F10" i="37"/>
  <c r="E10" i="37"/>
  <c r="U21" i="36"/>
  <c r="T21" i="36"/>
  <c r="P21" i="36"/>
  <c r="O21" i="36"/>
  <c r="K21" i="36"/>
  <c r="J21" i="36"/>
  <c r="F21" i="36"/>
  <c r="E21" i="36"/>
  <c r="P16" i="33" s="1"/>
  <c r="U20" i="36"/>
  <c r="T20" i="36"/>
  <c r="P20" i="36"/>
  <c r="O20" i="36"/>
  <c r="K20" i="36"/>
  <c r="J20" i="36"/>
  <c r="F20" i="36"/>
  <c r="E20" i="36"/>
  <c r="P15" i="33" s="1"/>
  <c r="U19" i="36"/>
  <c r="T19" i="36"/>
  <c r="P19" i="36"/>
  <c r="O19" i="36"/>
  <c r="K19" i="36"/>
  <c r="J19" i="36"/>
  <c r="F19" i="36"/>
  <c r="E19" i="36"/>
  <c r="P14" i="33" s="1"/>
  <c r="U18" i="36"/>
  <c r="T18" i="36"/>
  <c r="P18" i="36"/>
  <c r="O18" i="36"/>
  <c r="K18" i="36"/>
  <c r="J18" i="36"/>
  <c r="F18" i="36"/>
  <c r="E18" i="36"/>
  <c r="P13" i="33" s="1"/>
  <c r="U17" i="36"/>
  <c r="T17" i="36"/>
  <c r="P17" i="36"/>
  <c r="O17" i="36"/>
  <c r="K17" i="36"/>
  <c r="J17" i="36"/>
  <c r="F17" i="36"/>
  <c r="E17" i="36"/>
  <c r="P12" i="33" s="1"/>
  <c r="U16" i="36"/>
  <c r="T16" i="36"/>
  <c r="P16" i="36"/>
  <c r="O16" i="36"/>
  <c r="K16" i="36"/>
  <c r="J16" i="36"/>
  <c r="F16" i="36"/>
  <c r="E16" i="36"/>
  <c r="P11" i="33" s="1"/>
  <c r="U15" i="36"/>
  <c r="T15" i="36"/>
  <c r="P15" i="36"/>
  <c r="O15" i="36"/>
  <c r="K15" i="36"/>
  <c r="J15" i="36"/>
  <c r="F15" i="36"/>
  <c r="E15" i="36"/>
  <c r="P10" i="33" s="1"/>
  <c r="U14" i="36"/>
  <c r="T14" i="36"/>
  <c r="P14" i="36"/>
  <c r="O14" i="36"/>
  <c r="K14" i="36"/>
  <c r="J14" i="36"/>
  <c r="F14" i="36"/>
  <c r="E14" i="36"/>
  <c r="P9" i="33" s="1"/>
  <c r="U13" i="36"/>
  <c r="T13" i="36"/>
  <c r="P13" i="36"/>
  <c r="O13" i="36"/>
  <c r="K13" i="36"/>
  <c r="J13" i="36"/>
  <c r="F13" i="36"/>
  <c r="E13" i="36"/>
  <c r="P8" i="33" s="1"/>
  <c r="U12" i="36"/>
  <c r="T12" i="36"/>
  <c r="P12" i="36"/>
  <c r="O12" i="36"/>
  <c r="K12" i="36"/>
  <c r="J12" i="36"/>
  <c r="F12" i="36"/>
  <c r="E12" i="36"/>
  <c r="P7" i="33" s="1"/>
  <c r="U11" i="36"/>
  <c r="T11" i="36"/>
  <c r="P11" i="36"/>
  <c r="O11" i="36"/>
  <c r="K11" i="36"/>
  <c r="J11" i="36"/>
  <c r="F11" i="36"/>
  <c r="E11" i="36"/>
  <c r="P6" i="33" s="1"/>
  <c r="U10" i="36"/>
  <c r="T10" i="36"/>
  <c r="P10" i="36"/>
  <c r="O10" i="36"/>
  <c r="K10" i="36"/>
  <c r="J10" i="36"/>
  <c r="F10" i="36"/>
  <c r="E10" i="36"/>
  <c r="U21" i="2"/>
  <c r="T21" i="2"/>
  <c r="P21" i="2"/>
  <c r="O21" i="2"/>
  <c r="K21" i="2"/>
  <c r="J21" i="2"/>
  <c r="U20" i="2"/>
  <c r="T20" i="2"/>
  <c r="P20" i="2"/>
  <c r="O20" i="2"/>
  <c r="K20" i="2"/>
  <c r="J20" i="2"/>
  <c r="U19" i="2"/>
  <c r="T19" i="2"/>
  <c r="P19" i="2"/>
  <c r="O19" i="2"/>
  <c r="K19" i="2"/>
  <c r="J19" i="2"/>
  <c r="U18" i="2"/>
  <c r="T18" i="2"/>
  <c r="P18" i="2"/>
  <c r="O18" i="2"/>
  <c r="K18" i="2"/>
  <c r="J18" i="2"/>
  <c r="U17" i="2"/>
  <c r="T17" i="2"/>
  <c r="P17" i="2"/>
  <c r="O17" i="2"/>
  <c r="K17" i="2"/>
  <c r="J17" i="2"/>
  <c r="U16" i="2"/>
  <c r="T16" i="2"/>
  <c r="P16" i="2"/>
  <c r="O16" i="2"/>
  <c r="K16" i="2"/>
  <c r="J16" i="2"/>
  <c r="U15" i="2"/>
  <c r="T15" i="2"/>
  <c r="P15" i="2"/>
  <c r="O15" i="2"/>
  <c r="K15" i="2"/>
  <c r="J15" i="2"/>
  <c r="U14" i="2"/>
  <c r="T14" i="2"/>
  <c r="P14" i="2"/>
  <c r="O14" i="2"/>
  <c r="K14" i="2"/>
  <c r="J14" i="2"/>
  <c r="U13" i="2"/>
  <c r="T13" i="2"/>
  <c r="P13" i="2"/>
  <c r="O13" i="2"/>
  <c r="K13" i="2"/>
  <c r="J13" i="2"/>
  <c r="U12" i="2"/>
  <c r="T12" i="2"/>
  <c r="P12" i="2"/>
  <c r="O12" i="2"/>
  <c r="K12" i="2"/>
  <c r="J12" i="2"/>
  <c r="U11" i="2"/>
  <c r="T11" i="2"/>
  <c r="P11" i="2"/>
  <c r="O11" i="2"/>
  <c r="K11" i="2"/>
  <c r="J11" i="2"/>
  <c r="U10" i="2"/>
  <c r="T10" i="2"/>
  <c r="P10" i="2"/>
  <c r="O10" i="2"/>
  <c r="K10" i="2"/>
  <c r="J10" i="2"/>
  <c r="AZ5" i="33" l="1"/>
  <c r="BC5" i="33" s="1"/>
  <c r="DE5" i="33"/>
  <c r="DH10" i="33" s="1"/>
  <c r="BG5" i="33"/>
  <c r="BJ5" i="33" s="1"/>
  <c r="BN5" i="33"/>
  <c r="BQ9" i="33" s="1"/>
  <c r="P5" i="33"/>
  <c r="S5" i="33" s="1"/>
  <c r="W5" i="33"/>
  <c r="W18" i="33" s="1"/>
  <c r="J23" i="36"/>
  <c r="J23" i="2"/>
  <c r="O23" i="2"/>
  <c r="EK6" i="33"/>
  <c r="EJ8" i="33"/>
  <c r="EK8" i="33"/>
  <c r="EK10" i="33"/>
  <c r="EK12" i="33"/>
  <c r="EK15" i="33"/>
  <c r="EQ5" i="33"/>
  <c r="ER5" i="33"/>
  <c r="EQ7" i="33"/>
  <c r="ER7" i="33"/>
  <c r="EQ9" i="33"/>
  <c r="ER9" i="33"/>
  <c r="EQ11" i="33"/>
  <c r="ER11" i="33"/>
  <c r="EQ13" i="33"/>
  <c r="ER13" i="33"/>
  <c r="EQ15" i="33"/>
  <c r="ER15" i="33"/>
  <c r="EX5" i="33"/>
  <c r="EY5" i="33"/>
  <c r="EX8" i="33"/>
  <c r="EY8" i="33"/>
  <c r="EY10" i="33"/>
  <c r="EX11" i="33"/>
  <c r="EY11" i="33"/>
  <c r="EX12" i="33"/>
  <c r="EY12" i="33"/>
  <c r="EX13" i="33"/>
  <c r="EY13" i="33"/>
  <c r="EX14" i="33"/>
  <c r="EY14" i="33"/>
  <c r="EX15" i="33"/>
  <c r="EY15" i="33"/>
  <c r="EX16" i="33"/>
  <c r="EY16" i="33"/>
  <c r="BC6" i="33"/>
  <c r="BC10" i="33"/>
  <c r="BC12" i="33"/>
  <c r="BC13" i="33"/>
  <c r="BC16" i="33"/>
  <c r="BI6" i="33"/>
  <c r="BJ6" i="33"/>
  <c r="BI8" i="33"/>
  <c r="BI12" i="33"/>
  <c r="BI13" i="33"/>
  <c r="R7" i="33"/>
  <c r="S7" i="33"/>
  <c r="S10" i="33"/>
  <c r="R12" i="33"/>
  <c r="S12" i="33"/>
  <c r="R14" i="33"/>
  <c r="S14" i="33"/>
  <c r="Y9" i="33"/>
  <c r="Y14" i="33"/>
  <c r="Y16" i="33"/>
  <c r="CS6" i="33"/>
  <c r="CT6" i="33"/>
  <c r="CS8" i="33"/>
  <c r="CT8" i="33"/>
  <c r="CS9" i="33"/>
  <c r="DT9" i="33" s="1"/>
  <c r="FW9" i="33" s="1"/>
  <c r="CT9" i="33"/>
  <c r="DU9" i="33" s="1"/>
  <c r="CS11" i="33"/>
  <c r="CT11" i="33"/>
  <c r="CS12" i="33"/>
  <c r="CT12" i="33"/>
  <c r="CS14" i="33"/>
  <c r="CT14" i="33"/>
  <c r="CS16" i="33"/>
  <c r="CT16" i="33"/>
  <c r="CZ6" i="33"/>
  <c r="DA6" i="33"/>
  <c r="CZ8" i="33"/>
  <c r="DA8" i="33"/>
  <c r="DA10" i="33"/>
  <c r="CZ12" i="33"/>
  <c r="DA12" i="33"/>
  <c r="CZ14" i="33"/>
  <c r="DA14" i="33"/>
  <c r="DG9" i="33"/>
  <c r="DH9" i="33"/>
  <c r="DG12" i="33"/>
  <c r="DH13" i="33"/>
  <c r="Y6" i="33"/>
  <c r="Z10" i="33"/>
  <c r="Y8" i="33"/>
  <c r="EJ5" i="33"/>
  <c r="EK5" i="33"/>
  <c r="EK7" i="33"/>
  <c r="EK9" i="33"/>
  <c r="FL9" i="33" s="1"/>
  <c r="EJ11" i="33"/>
  <c r="EK11" i="33"/>
  <c r="EK13" i="33"/>
  <c r="EJ14" i="33"/>
  <c r="EK14" i="33"/>
  <c r="EK16" i="33"/>
  <c r="EQ6" i="33"/>
  <c r="ER6" i="33"/>
  <c r="EQ8" i="33"/>
  <c r="ER8" i="33"/>
  <c r="ER10" i="33"/>
  <c r="EQ12" i="33"/>
  <c r="ER12" i="33"/>
  <c r="EQ14" i="33"/>
  <c r="ER14" i="33"/>
  <c r="EQ16" i="33"/>
  <c r="ER16" i="33"/>
  <c r="EX6" i="33"/>
  <c r="EY6" i="33"/>
  <c r="EX7" i="33"/>
  <c r="EY7" i="33"/>
  <c r="EX9" i="33"/>
  <c r="EY9" i="33"/>
  <c r="BC7" i="33"/>
  <c r="BC9" i="33"/>
  <c r="CD9" i="33" s="1"/>
  <c r="BC11" i="33"/>
  <c r="BI7" i="33"/>
  <c r="BI9" i="33"/>
  <c r="BI11" i="33"/>
  <c r="BI14" i="33"/>
  <c r="BI15" i="33"/>
  <c r="BI16" i="33"/>
  <c r="R6" i="33"/>
  <c r="S6" i="33"/>
  <c r="R8" i="33"/>
  <c r="S8" i="33"/>
  <c r="R9" i="33"/>
  <c r="S9" i="33"/>
  <c r="R11" i="33"/>
  <c r="S11" i="33"/>
  <c r="R13" i="33"/>
  <c r="S13" i="33"/>
  <c r="R15" i="33"/>
  <c r="S15" i="33"/>
  <c r="R16" i="33"/>
  <c r="S16" i="33"/>
  <c r="Y12" i="33"/>
  <c r="Y15" i="33"/>
  <c r="Z15" i="33"/>
  <c r="CS5" i="33"/>
  <c r="CT5" i="33"/>
  <c r="CS7" i="33"/>
  <c r="CT7" i="33"/>
  <c r="CT10" i="33"/>
  <c r="CS13" i="33"/>
  <c r="CT13" i="33"/>
  <c r="CS15" i="33"/>
  <c r="CT15" i="33"/>
  <c r="CZ5" i="33"/>
  <c r="DA5" i="33"/>
  <c r="CZ7" i="33"/>
  <c r="DA7" i="33"/>
  <c r="CZ9" i="33"/>
  <c r="DA9" i="33"/>
  <c r="CZ11" i="33"/>
  <c r="DA11" i="33"/>
  <c r="CZ13" i="33"/>
  <c r="DA13" i="33"/>
  <c r="CZ15" i="33"/>
  <c r="DA15" i="33"/>
  <c r="CZ16" i="33"/>
  <c r="DA16" i="33"/>
  <c r="DG6" i="33"/>
  <c r="DH14" i="33"/>
  <c r="DG15" i="33"/>
  <c r="Y7" i="33"/>
  <c r="Z7" i="33"/>
  <c r="Y11" i="33"/>
  <c r="Y13" i="33"/>
  <c r="Z13" i="33"/>
  <c r="O23" i="26"/>
  <c r="EX10" i="33"/>
  <c r="EV18" i="33"/>
  <c r="AZ18" i="33"/>
  <c r="BI10" i="33"/>
  <c r="O23" i="43"/>
  <c r="T23" i="37"/>
  <c r="CS10" i="33"/>
  <c r="CQ18" i="33"/>
  <c r="CZ10" i="33"/>
  <c r="CX18" i="33"/>
  <c r="O23" i="9"/>
  <c r="O23" i="10"/>
  <c r="R10" i="33"/>
  <c r="O23" i="36"/>
  <c r="J23" i="25"/>
  <c r="T23" i="26"/>
  <c r="J23" i="41"/>
  <c r="T23" i="41"/>
  <c r="J23" i="42"/>
  <c r="T23" i="42"/>
  <c r="J23" i="43"/>
  <c r="T23" i="43"/>
  <c r="EH18" i="33"/>
  <c r="O23" i="25"/>
  <c r="EQ10" i="33"/>
  <c r="EO18" i="33"/>
  <c r="O23" i="27"/>
  <c r="O23" i="41"/>
  <c r="O23" i="42"/>
  <c r="O23" i="5"/>
  <c r="Y10" i="33"/>
  <c r="T23" i="25"/>
  <c r="J23" i="26"/>
  <c r="J23" i="27"/>
  <c r="T23" i="27"/>
  <c r="T23" i="2"/>
  <c r="T23" i="36"/>
  <c r="J23" i="5"/>
  <c r="T23" i="5"/>
  <c r="J23" i="9"/>
  <c r="T23" i="9"/>
  <c r="J23" i="10"/>
  <c r="T23" i="10"/>
  <c r="EJ7" i="33"/>
  <c r="EJ10" i="33"/>
  <c r="EJ13" i="33"/>
  <c r="EJ16" i="33"/>
  <c r="BB7" i="33"/>
  <c r="BB10" i="33"/>
  <c r="BB13" i="33"/>
  <c r="BB16" i="33"/>
  <c r="EJ6" i="33"/>
  <c r="EJ9" i="33"/>
  <c r="FK9" i="33" s="1"/>
  <c r="FY9" i="33" s="1"/>
  <c r="EJ12" i="33"/>
  <c r="EJ15" i="33"/>
  <c r="BB6" i="33"/>
  <c r="BB9" i="33"/>
  <c r="BB12" i="33"/>
  <c r="BB15" i="33"/>
  <c r="BB5" i="33"/>
  <c r="BB11" i="33"/>
  <c r="BB14" i="33"/>
  <c r="DG8" i="33"/>
  <c r="DG11" i="33"/>
  <c r="DG14" i="33"/>
  <c r="BB8" i="33"/>
  <c r="BP6" i="33"/>
  <c r="BP7" i="33"/>
  <c r="BP8" i="33"/>
  <c r="BP9" i="33"/>
  <c r="BP10" i="33"/>
  <c r="BP11" i="33"/>
  <c r="BP12" i="33"/>
  <c r="BP13" i="33"/>
  <c r="BP14" i="33"/>
  <c r="BP15" i="33"/>
  <c r="BP16" i="33"/>
  <c r="DG10" i="33"/>
  <c r="DG13" i="33"/>
  <c r="DG16" i="33"/>
  <c r="DG7" i="33"/>
  <c r="R5" i="33"/>
  <c r="V12" i="2"/>
  <c r="M7" i="33" s="1"/>
  <c r="V14" i="2"/>
  <c r="M9" i="33" s="1"/>
  <c r="V16" i="2"/>
  <c r="M11" i="33" s="1"/>
  <c r="V18" i="2"/>
  <c r="V20" i="2"/>
  <c r="V10" i="2"/>
  <c r="V10" i="25"/>
  <c r="EL5" i="33" s="1"/>
  <c r="V11" i="39"/>
  <c r="V12" i="39"/>
  <c r="V14" i="39"/>
  <c r="V15" i="39"/>
  <c r="V16" i="39"/>
  <c r="V11" i="25"/>
  <c r="EL6" i="33" s="1"/>
  <c r="V12" i="25"/>
  <c r="EL7" i="33" s="1"/>
  <c r="V10" i="39"/>
  <c r="V13" i="39"/>
  <c r="V17" i="39"/>
  <c r="V18" i="39"/>
  <c r="V19" i="39"/>
  <c r="V20" i="39"/>
  <c r="V21" i="39"/>
  <c r="V11" i="2"/>
  <c r="M6" i="33" s="1"/>
  <c r="V13" i="2"/>
  <c r="M8" i="33" s="1"/>
  <c r="V15" i="2"/>
  <c r="M10" i="33" s="1"/>
  <c r="V17" i="2"/>
  <c r="V19" i="2"/>
  <c r="V21" i="2"/>
  <c r="V10" i="36"/>
  <c r="V11" i="36"/>
  <c r="T6" i="33" s="1"/>
  <c r="V12" i="36"/>
  <c r="T7" i="33" s="1"/>
  <c r="V13" i="36"/>
  <c r="T8" i="33" s="1"/>
  <c r="V14" i="36"/>
  <c r="T9" i="33" s="1"/>
  <c r="V15" i="36"/>
  <c r="T10" i="33" s="1"/>
  <c r="V16" i="36"/>
  <c r="T11" i="33" s="1"/>
  <c r="V17" i="36"/>
  <c r="V18" i="36"/>
  <c r="V19" i="36"/>
  <c r="V20" i="36"/>
  <c r="V21" i="36"/>
  <c r="V10" i="37"/>
  <c r="V11" i="37"/>
  <c r="AA6" i="33" s="1"/>
  <c r="V12" i="37"/>
  <c r="AA7" i="33" s="1"/>
  <c r="V13" i="37"/>
  <c r="AA8" i="33" s="1"/>
  <c r="V14" i="37"/>
  <c r="AA9" i="33" s="1"/>
  <c r="V15" i="37"/>
  <c r="AA10" i="33" s="1"/>
  <c r="V16" i="37"/>
  <c r="AA11" i="33" s="1"/>
  <c r="V17" i="37"/>
  <c r="V18" i="37"/>
  <c r="V19" i="37"/>
  <c r="V20" i="37"/>
  <c r="V21" i="37"/>
  <c r="V10" i="38"/>
  <c r="V11" i="38"/>
  <c r="V12" i="38"/>
  <c r="V13" i="38"/>
  <c r="V14" i="38"/>
  <c r="V15" i="38"/>
  <c r="V16" i="38"/>
  <c r="V17" i="38"/>
  <c r="V18" i="38"/>
  <c r="V19" i="38"/>
  <c r="V20" i="38"/>
  <c r="V21" i="38"/>
  <c r="V10" i="5"/>
  <c r="CU5" i="33" s="1"/>
  <c r="V11" i="5"/>
  <c r="CU6" i="33" s="1"/>
  <c r="V12" i="5"/>
  <c r="CU7" i="33" s="1"/>
  <c r="V13" i="5"/>
  <c r="CU8" i="33" s="1"/>
  <c r="V14" i="5"/>
  <c r="CU9" i="33" s="1"/>
  <c r="V15" i="5"/>
  <c r="CU10" i="33" s="1"/>
  <c r="V16" i="5"/>
  <c r="CU11" i="33" s="1"/>
  <c r="V17" i="5"/>
  <c r="V18" i="5"/>
  <c r="V19" i="5"/>
  <c r="V20" i="5"/>
  <c r="V21" i="5"/>
  <c r="V10" i="9"/>
  <c r="DB5" i="33" s="1"/>
  <c r="V11" i="9"/>
  <c r="DB6" i="33" s="1"/>
  <c r="V12" i="9"/>
  <c r="DB7" i="33" s="1"/>
  <c r="V13" i="9"/>
  <c r="DB8" i="33" s="1"/>
  <c r="V14" i="9"/>
  <c r="DB9" i="33" s="1"/>
  <c r="V15" i="9"/>
  <c r="DB10" i="33" s="1"/>
  <c r="V16" i="9"/>
  <c r="DB11" i="33" s="1"/>
  <c r="V17" i="9"/>
  <c r="V18" i="9"/>
  <c r="V19" i="9"/>
  <c r="V20" i="9"/>
  <c r="V21" i="9"/>
  <c r="V10" i="10"/>
  <c r="DI5" i="33" s="1"/>
  <c r="V11" i="10"/>
  <c r="DI6" i="33" s="1"/>
  <c r="V12" i="10"/>
  <c r="DI7" i="33" s="1"/>
  <c r="V13" i="10"/>
  <c r="DI8" i="33" s="1"/>
  <c r="V14" i="10"/>
  <c r="DI9" i="33" s="1"/>
  <c r="V15" i="10"/>
  <c r="DI10" i="33" s="1"/>
  <c r="V16" i="10"/>
  <c r="DI11" i="33" s="1"/>
  <c r="V17" i="10"/>
  <c r="V18" i="10"/>
  <c r="V19" i="10"/>
  <c r="V20" i="10"/>
  <c r="V21" i="10"/>
  <c r="V13" i="25"/>
  <c r="EL8" i="33" s="1"/>
  <c r="V14" i="25"/>
  <c r="EL9" i="33" s="1"/>
  <c r="V15" i="25"/>
  <c r="EL10" i="33" s="1"/>
  <c r="V16" i="25"/>
  <c r="EL11" i="33" s="1"/>
  <c r="V17" i="25"/>
  <c r="V18" i="25"/>
  <c r="V19" i="25"/>
  <c r="V20" i="25"/>
  <c r="V21" i="25"/>
  <c r="V10" i="26"/>
  <c r="ES5" i="33" s="1"/>
  <c r="V11" i="26"/>
  <c r="ES6" i="33" s="1"/>
  <c r="V12" i="26"/>
  <c r="ES7" i="33" s="1"/>
  <c r="V13" i="26"/>
  <c r="ES8" i="33" s="1"/>
  <c r="V14" i="26"/>
  <c r="ES9" i="33" s="1"/>
  <c r="V15" i="26"/>
  <c r="ES10" i="33" s="1"/>
  <c r="V16" i="26"/>
  <c r="ES11" i="33" s="1"/>
  <c r="V17" i="26"/>
  <c r="V18" i="26"/>
  <c r="V19" i="26"/>
  <c r="V20" i="26"/>
  <c r="V21" i="26"/>
  <c r="V10" i="27"/>
  <c r="EZ5" i="33" s="1"/>
  <c r="V11" i="27"/>
  <c r="EZ6" i="33" s="1"/>
  <c r="V12" i="27"/>
  <c r="EZ7" i="33" s="1"/>
  <c r="V13" i="27"/>
  <c r="EZ8" i="33" s="1"/>
  <c r="V14" i="27"/>
  <c r="EZ9" i="33" s="1"/>
  <c r="V15" i="27"/>
  <c r="EZ10" i="33" s="1"/>
  <c r="V16" i="27"/>
  <c r="EZ11" i="33" s="1"/>
  <c r="V17" i="27"/>
  <c r="V18" i="27"/>
  <c r="V19" i="27"/>
  <c r="V20" i="27"/>
  <c r="V21" i="27"/>
  <c r="V10" i="40"/>
  <c r="V11" i="40"/>
  <c r="V12" i="40"/>
  <c r="V13" i="40"/>
  <c r="V14" i="40"/>
  <c r="V15" i="40"/>
  <c r="V16" i="40"/>
  <c r="V17" i="40"/>
  <c r="V18" i="40"/>
  <c r="V19" i="40"/>
  <c r="V20" i="40"/>
  <c r="V21" i="40"/>
  <c r="V10" i="41"/>
  <c r="BD5" i="33" s="1"/>
  <c r="V11" i="41"/>
  <c r="BD6" i="33" s="1"/>
  <c r="V12" i="41"/>
  <c r="BD7" i="33" s="1"/>
  <c r="V13" i="41"/>
  <c r="BD8" i="33" s="1"/>
  <c r="V14" i="41"/>
  <c r="BD9" i="33" s="1"/>
  <c r="V15" i="41"/>
  <c r="BD10" i="33" s="1"/>
  <c r="V16" i="41"/>
  <c r="BD11" i="33" s="1"/>
  <c r="V17" i="41"/>
  <c r="V18" i="41"/>
  <c r="V19" i="41"/>
  <c r="V20" i="41"/>
  <c r="V21" i="41"/>
  <c r="V10" i="42"/>
  <c r="BK5" i="33" s="1"/>
  <c r="V11" i="42"/>
  <c r="BK6" i="33" s="1"/>
  <c r="V12" i="42"/>
  <c r="BK7" i="33" s="1"/>
  <c r="V13" i="42"/>
  <c r="BK8" i="33" s="1"/>
  <c r="V14" i="42"/>
  <c r="BK9" i="33" s="1"/>
  <c r="V15" i="42"/>
  <c r="BK10" i="33" s="1"/>
  <c r="V16" i="42"/>
  <c r="BK11" i="33" s="1"/>
  <c r="V17" i="42"/>
  <c r="V18" i="42"/>
  <c r="V19" i="42"/>
  <c r="V20" i="42"/>
  <c r="V21" i="42"/>
  <c r="V10" i="43"/>
  <c r="BR5" i="33" s="1"/>
  <c r="V11" i="43"/>
  <c r="BR6" i="33" s="1"/>
  <c r="V12" i="43"/>
  <c r="BR7" i="33" s="1"/>
  <c r="V13" i="43"/>
  <c r="BR8" i="33" s="1"/>
  <c r="V14" i="43"/>
  <c r="BR9" i="33" s="1"/>
  <c r="V15" i="43"/>
  <c r="BR10" i="33" s="1"/>
  <c r="V16" i="43"/>
  <c r="BR11" i="33" s="1"/>
  <c r="V17" i="43"/>
  <c r="V18" i="43"/>
  <c r="V19" i="43"/>
  <c r="V20" i="43"/>
  <c r="V21" i="43"/>
  <c r="V10" i="44"/>
  <c r="V11" i="44"/>
  <c r="V12" i="44"/>
  <c r="V13" i="44"/>
  <c r="V14" i="44"/>
  <c r="V15" i="44"/>
  <c r="V16" i="44"/>
  <c r="V17" i="44"/>
  <c r="V18" i="44"/>
  <c r="V19" i="44"/>
  <c r="V20" i="44"/>
  <c r="V21" i="44"/>
  <c r="F5" i="33"/>
  <c r="BI5" i="33" l="1"/>
  <c r="FJ12" i="33"/>
  <c r="FX12" i="33" s="1"/>
  <c r="BJ7" i="33"/>
  <c r="CZ18" i="33"/>
  <c r="BQ11" i="33"/>
  <c r="BQ14" i="33"/>
  <c r="BJ11" i="33"/>
  <c r="DT12" i="33"/>
  <c r="FW12" i="33" s="1"/>
  <c r="BQ7" i="33"/>
  <c r="BJ10" i="33"/>
  <c r="BG18" i="33"/>
  <c r="BJ15" i="33"/>
  <c r="FL16" i="33"/>
  <c r="BJ13" i="33"/>
  <c r="BJ8" i="33"/>
  <c r="Z14" i="33"/>
  <c r="DH11" i="33"/>
  <c r="DU11" i="33" s="1"/>
  <c r="DH12" i="33"/>
  <c r="DV12" i="33" s="1"/>
  <c r="GG12" i="33" s="1"/>
  <c r="DH5" i="33"/>
  <c r="DH18" i="33" s="1"/>
  <c r="BP5" i="33"/>
  <c r="BP18" i="33" s="1"/>
  <c r="BQ12" i="33"/>
  <c r="Z5" i="33"/>
  <c r="Z18" i="33" s="1"/>
  <c r="DS9" i="33"/>
  <c r="FV9" i="33" s="1"/>
  <c r="BN18" i="33"/>
  <c r="DE18" i="33"/>
  <c r="Z11" i="33"/>
  <c r="DH15" i="33"/>
  <c r="DU15" i="33" s="1"/>
  <c r="DH8" i="33"/>
  <c r="DU8" i="33" s="1"/>
  <c r="Z12" i="33"/>
  <c r="BQ15" i="33"/>
  <c r="BQ6" i="33"/>
  <c r="CD6" i="33" s="1"/>
  <c r="Z8" i="33"/>
  <c r="DH7" i="33"/>
  <c r="DV7" i="33" s="1"/>
  <c r="GG7" i="33" s="1"/>
  <c r="Z16" i="33"/>
  <c r="Z9" i="33"/>
  <c r="BQ10" i="33"/>
  <c r="DU12" i="33"/>
  <c r="S18" i="33"/>
  <c r="M5" i="33"/>
  <c r="N15" i="33" s="1"/>
  <c r="BQ8" i="33"/>
  <c r="Z6" i="33"/>
  <c r="BJ18" i="33"/>
  <c r="BQ5" i="33"/>
  <c r="CD5" i="33" s="1"/>
  <c r="AA5" i="33"/>
  <c r="AB5" i="33" s="1"/>
  <c r="T5" i="33"/>
  <c r="U5" i="33" s="1"/>
  <c r="Y5" i="33"/>
  <c r="Y18" i="33" s="1"/>
  <c r="DG5" i="33"/>
  <c r="DT5" i="33" s="1"/>
  <c r="FW5" i="33" s="1"/>
  <c r="P18" i="33"/>
  <c r="DH6" i="33"/>
  <c r="DU6" i="33" s="1"/>
  <c r="BQ13" i="33"/>
  <c r="CD13" i="33" s="1"/>
  <c r="BJ16" i="33"/>
  <c r="BJ14" i="33"/>
  <c r="BJ9" i="33"/>
  <c r="BC14" i="33"/>
  <c r="DH16" i="33"/>
  <c r="DU16" i="33" s="1"/>
  <c r="BQ16" i="33"/>
  <c r="BJ12" i="33"/>
  <c r="BC15" i="33"/>
  <c r="BC8" i="33"/>
  <c r="FL5" i="33"/>
  <c r="GH5" i="33" s="1"/>
  <c r="FJ16" i="33"/>
  <c r="FX16" i="33" s="1"/>
  <c r="FJ14" i="33"/>
  <c r="FX14" i="33" s="1"/>
  <c r="CS18" i="33"/>
  <c r="R18" i="33"/>
  <c r="DT6" i="33"/>
  <c r="FW6" i="33" s="1"/>
  <c r="FK10" i="33"/>
  <c r="FY10" i="33" s="1"/>
  <c r="DS15" i="33"/>
  <c r="FV15" i="33" s="1"/>
  <c r="DT11" i="33"/>
  <c r="FW11" i="33" s="1"/>
  <c r="DU7" i="33"/>
  <c r="CC11" i="33"/>
  <c r="FU11" i="33" s="1"/>
  <c r="FJ8" i="33"/>
  <c r="FX8" i="33" s="1"/>
  <c r="FL14" i="33"/>
  <c r="FK11" i="33"/>
  <c r="FY11" i="33" s="1"/>
  <c r="DS6" i="33"/>
  <c r="FV6" i="33" s="1"/>
  <c r="DT8" i="33"/>
  <c r="FW8" i="33" s="1"/>
  <c r="DT15" i="33"/>
  <c r="FW15" i="33" s="1"/>
  <c r="FL11" i="33"/>
  <c r="FL6" i="33"/>
  <c r="FL10" i="33"/>
  <c r="EK18" i="33"/>
  <c r="DU13" i="33"/>
  <c r="EY18" i="33"/>
  <c r="FL8" i="33"/>
  <c r="CB10" i="33"/>
  <c r="FT10" i="33" s="1"/>
  <c r="DS12" i="33"/>
  <c r="FV12" i="33" s="1"/>
  <c r="DS14" i="33"/>
  <c r="FV14" i="33" s="1"/>
  <c r="FK13" i="33"/>
  <c r="FY13" i="33" s="1"/>
  <c r="EX18" i="33"/>
  <c r="CD7" i="33"/>
  <c r="DU14" i="33"/>
  <c r="BC18" i="33"/>
  <c r="FL15" i="33"/>
  <c r="GH15" i="33" s="1"/>
  <c r="DS11" i="33"/>
  <c r="FV11" i="33" s="1"/>
  <c r="BB18" i="33"/>
  <c r="EJ18" i="33"/>
  <c r="EQ18" i="33"/>
  <c r="BI18" i="33"/>
  <c r="CT18" i="33"/>
  <c r="DU10" i="33"/>
  <c r="GF10" i="33" s="1"/>
  <c r="ER18" i="33"/>
  <c r="FL13" i="33"/>
  <c r="GH13" i="33" s="1"/>
  <c r="FL7" i="33"/>
  <c r="GH7" i="33" s="1"/>
  <c r="DA18" i="33"/>
  <c r="FL12" i="33"/>
  <c r="V23" i="37"/>
  <c r="V23" i="9"/>
  <c r="V23" i="36"/>
  <c r="CC7" i="33"/>
  <c r="FU7" i="33" s="1"/>
  <c r="CV10" i="33"/>
  <c r="V23" i="5"/>
  <c r="V23" i="43"/>
  <c r="BL10" i="33"/>
  <c r="V23" i="42"/>
  <c r="BE10" i="33"/>
  <c r="V23" i="41"/>
  <c r="V23" i="27"/>
  <c r="V23" i="26"/>
  <c r="EM10" i="33"/>
  <c r="V23" i="25"/>
  <c r="DJ10" i="33"/>
  <c r="V23" i="10"/>
  <c r="V23" i="2"/>
  <c r="CC13" i="33"/>
  <c r="FU13" i="33" s="1"/>
  <c r="EM15" i="33"/>
  <c r="FO15" i="33" s="1"/>
  <c r="GS15" i="33" s="1"/>
  <c r="EM11" i="33"/>
  <c r="CB13" i="33"/>
  <c r="FT13" i="33" s="1"/>
  <c r="FK15" i="33"/>
  <c r="FY15" i="33" s="1"/>
  <c r="FJ10" i="33"/>
  <c r="FX10" i="33" s="1"/>
  <c r="CB7" i="33"/>
  <c r="FT7" i="33" s="1"/>
  <c r="CC6" i="33"/>
  <c r="FU6" i="33" s="1"/>
  <c r="CC12" i="33"/>
  <c r="FU12" i="33" s="1"/>
  <c r="CC8" i="33"/>
  <c r="FU8" i="33" s="1"/>
  <c r="CC15" i="33"/>
  <c r="FU15" i="33" s="1"/>
  <c r="FK16" i="33"/>
  <c r="FY16" i="33" s="1"/>
  <c r="DV13" i="33"/>
  <c r="GG13" i="33" s="1"/>
  <c r="CC14" i="33"/>
  <c r="FU14" i="33" s="1"/>
  <c r="FK8" i="33"/>
  <c r="FY8" i="33" s="1"/>
  <c r="FJ15" i="33"/>
  <c r="FX15" i="33" s="1"/>
  <c r="FJ13" i="33"/>
  <c r="FX13" i="33" s="1"/>
  <c r="FJ9" i="33"/>
  <c r="FX9" i="33" s="1"/>
  <c r="FJ6" i="33"/>
  <c r="FX6" i="33" s="1"/>
  <c r="FK7" i="33"/>
  <c r="FY7" i="33" s="1"/>
  <c r="DT14" i="33"/>
  <c r="FW14" i="33" s="1"/>
  <c r="CB9" i="33"/>
  <c r="FT9" i="33" s="1"/>
  <c r="DS8" i="33"/>
  <c r="FV8" i="33" s="1"/>
  <c r="FK6" i="33"/>
  <c r="FY6" i="33" s="1"/>
  <c r="FJ7" i="33"/>
  <c r="FX7" i="33" s="1"/>
  <c r="FK12" i="33"/>
  <c r="FY12" i="33" s="1"/>
  <c r="FK5" i="33"/>
  <c r="FY5" i="33" s="1"/>
  <c r="FJ11" i="33"/>
  <c r="FX11" i="33" s="1"/>
  <c r="FK14" i="33"/>
  <c r="FY14" i="33" s="1"/>
  <c r="FM5" i="33"/>
  <c r="GI5" i="33" s="1"/>
  <c r="FJ5" i="33"/>
  <c r="FX5" i="33" s="1"/>
  <c r="CC9" i="33"/>
  <c r="FU9" i="33" s="1"/>
  <c r="FM14" i="33"/>
  <c r="GI14" i="33" s="1"/>
  <c r="FM12" i="33"/>
  <c r="GI12" i="33" s="1"/>
  <c r="GH9" i="33"/>
  <c r="CC10" i="33"/>
  <c r="FU10" i="33" s="1"/>
  <c r="FM8" i="33"/>
  <c r="GI8" i="33" s="1"/>
  <c r="FM11" i="33"/>
  <c r="GI11" i="33" s="1"/>
  <c r="FM10" i="33"/>
  <c r="GI10" i="33" s="1"/>
  <c r="FA11" i="33"/>
  <c r="FA6" i="33"/>
  <c r="FA7" i="33"/>
  <c r="FA13" i="33"/>
  <c r="FA9" i="33"/>
  <c r="FA5" i="33"/>
  <c r="FA15" i="33"/>
  <c r="FA14" i="33"/>
  <c r="FA16" i="33"/>
  <c r="FA12" i="33"/>
  <c r="FA8" i="33"/>
  <c r="ET14" i="33"/>
  <c r="ET6" i="33"/>
  <c r="CB14" i="33"/>
  <c r="FT14" i="33" s="1"/>
  <c r="ET13" i="33"/>
  <c r="ET9" i="33"/>
  <c r="ET5" i="33"/>
  <c r="DT16" i="33"/>
  <c r="FW16" i="33" s="1"/>
  <c r="ET15" i="33"/>
  <c r="ET11" i="33"/>
  <c r="ET7" i="33"/>
  <c r="ET10" i="33"/>
  <c r="ET16" i="33"/>
  <c r="ET12" i="33"/>
  <c r="ET8" i="33"/>
  <c r="EM12" i="33"/>
  <c r="EM5" i="33"/>
  <c r="EM16" i="33"/>
  <c r="EM8" i="33"/>
  <c r="EM14" i="33"/>
  <c r="EM7" i="33"/>
  <c r="EM13" i="33"/>
  <c r="EM9" i="33"/>
  <c r="EM6" i="33"/>
  <c r="CB15" i="33"/>
  <c r="FT15" i="33" s="1"/>
  <c r="CB6" i="33"/>
  <c r="FT6" i="33" s="1"/>
  <c r="DS7" i="33"/>
  <c r="FV7" i="33" s="1"/>
  <c r="DS10" i="33"/>
  <c r="FV10" i="33" s="1"/>
  <c r="DS13" i="33"/>
  <c r="FV13" i="33" s="1"/>
  <c r="DT7" i="33"/>
  <c r="FW7" i="33" s="1"/>
  <c r="DT13" i="33"/>
  <c r="FW13" i="33" s="1"/>
  <c r="DS16" i="33"/>
  <c r="FV16" i="33" s="1"/>
  <c r="DT10" i="33"/>
  <c r="FW10" i="33" s="1"/>
  <c r="CB11" i="33"/>
  <c r="FT11" i="33" s="1"/>
  <c r="CB12" i="33"/>
  <c r="FT12" i="33" s="1"/>
  <c r="CB16" i="33"/>
  <c r="FT16" i="33" s="1"/>
  <c r="CB8" i="33"/>
  <c r="FT8" i="33" s="1"/>
  <c r="CC16" i="33"/>
  <c r="FU16" i="33" s="1"/>
  <c r="DV9" i="33"/>
  <c r="GG9" i="33" s="1"/>
  <c r="DJ15" i="33"/>
  <c r="DJ11" i="33"/>
  <c r="DJ7" i="33"/>
  <c r="DJ16" i="33"/>
  <c r="DJ8" i="33"/>
  <c r="DJ13" i="33"/>
  <c r="DJ14" i="33"/>
  <c r="DJ12" i="33"/>
  <c r="DJ6" i="33"/>
  <c r="DJ9" i="33"/>
  <c r="DJ5" i="33"/>
  <c r="DC11" i="33"/>
  <c r="DC7" i="33"/>
  <c r="DC14" i="33"/>
  <c r="DC6" i="33"/>
  <c r="DC15" i="33"/>
  <c r="DC13" i="33"/>
  <c r="DC9" i="33"/>
  <c r="DC5" i="33"/>
  <c r="DC16" i="33"/>
  <c r="DC12" i="33"/>
  <c r="DC8" i="33"/>
  <c r="CV5" i="33"/>
  <c r="CV16" i="33"/>
  <c r="CV12" i="33"/>
  <c r="CV8" i="33"/>
  <c r="CV15" i="33"/>
  <c r="CV11" i="33"/>
  <c r="CV7" i="33"/>
  <c r="CV13" i="33"/>
  <c r="CV9" i="33"/>
  <c r="CV14" i="33"/>
  <c r="CV6" i="33"/>
  <c r="U13" i="33"/>
  <c r="BS7" i="33"/>
  <c r="BS14" i="33"/>
  <c r="BS6" i="33"/>
  <c r="CE5" i="33"/>
  <c r="GE5" i="33" s="1"/>
  <c r="BS11" i="33"/>
  <c r="BS5" i="33"/>
  <c r="BS13" i="33"/>
  <c r="BS9" i="33"/>
  <c r="BS15" i="33"/>
  <c r="BS16" i="33"/>
  <c r="BS12" i="33"/>
  <c r="BS8" i="33"/>
  <c r="BL13" i="33"/>
  <c r="N7" i="33"/>
  <c r="BL16" i="33"/>
  <c r="BL12" i="33"/>
  <c r="BL8" i="33"/>
  <c r="BL9" i="33"/>
  <c r="BL15" i="33"/>
  <c r="BL11" i="33"/>
  <c r="BL7" i="33"/>
  <c r="BL5" i="33"/>
  <c r="BL14" i="33"/>
  <c r="BL6" i="33"/>
  <c r="BE16" i="33"/>
  <c r="BE8" i="33"/>
  <c r="BE15" i="33"/>
  <c r="BE11" i="33"/>
  <c r="BE7" i="33"/>
  <c r="AB16" i="33"/>
  <c r="U12" i="33"/>
  <c r="N16" i="33"/>
  <c r="BE5" i="33"/>
  <c r="BE14" i="33"/>
  <c r="BE6" i="33"/>
  <c r="N14" i="33"/>
  <c r="N13" i="33"/>
  <c r="BE12" i="33"/>
  <c r="BE13" i="33"/>
  <c r="BE9" i="33"/>
  <c r="U14" i="33"/>
  <c r="N9" i="33"/>
  <c r="N6" i="33"/>
  <c r="U8" i="33"/>
  <c r="N8" i="33"/>
  <c r="E6" i="33"/>
  <c r="E7" i="33"/>
  <c r="E5" i="33"/>
  <c r="CD10" i="33" l="1"/>
  <c r="U10" i="33"/>
  <c r="U18" i="33" s="1"/>
  <c r="CD11" i="33"/>
  <c r="AB11" i="33"/>
  <c r="CD16" i="33"/>
  <c r="CC5" i="33"/>
  <c r="FU5" i="33" s="1"/>
  <c r="CD14" i="33"/>
  <c r="DG18" i="33"/>
  <c r="DS18" i="33" s="1"/>
  <c r="FV18" i="33" s="1"/>
  <c r="U6" i="33"/>
  <c r="U11" i="33"/>
  <c r="U16" i="33"/>
  <c r="U9" i="33"/>
  <c r="DV6" i="33"/>
  <c r="GG6" i="33" s="1"/>
  <c r="DU5" i="33"/>
  <c r="GF5" i="33" s="1"/>
  <c r="CD12" i="33"/>
  <c r="GD12" i="33" s="1"/>
  <c r="U7" i="33"/>
  <c r="U15" i="33"/>
  <c r="DV5" i="33"/>
  <c r="GG5" i="33" s="1"/>
  <c r="CD8" i="33"/>
  <c r="N11" i="33"/>
  <c r="AB13" i="33"/>
  <c r="CB5" i="33"/>
  <c r="FT5" i="33" s="1"/>
  <c r="N5" i="33"/>
  <c r="AP5" i="33" s="1"/>
  <c r="GM5" i="33" s="1"/>
  <c r="AB14" i="33"/>
  <c r="AB6" i="33"/>
  <c r="AP6" i="33" s="1"/>
  <c r="GM6" i="33" s="1"/>
  <c r="N12" i="33"/>
  <c r="AP12" i="33" s="1"/>
  <c r="GM12" i="33" s="1"/>
  <c r="AB12" i="33"/>
  <c r="AB15" i="33"/>
  <c r="AB10" i="33"/>
  <c r="AB18" i="33" s="1"/>
  <c r="CD15" i="33"/>
  <c r="GD15" i="33" s="1"/>
  <c r="DV15" i="33"/>
  <c r="GG15" i="33" s="1"/>
  <c r="AB8" i="33"/>
  <c r="AO8" i="33" s="1"/>
  <c r="GL8" i="33" s="1"/>
  <c r="AB7" i="33"/>
  <c r="AO7" i="33" s="1"/>
  <c r="GL7" i="33" s="1"/>
  <c r="AB9" i="33"/>
  <c r="DS5" i="33"/>
  <c r="FV5" i="33" s="1"/>
  <c r="BQ18" i="33"/>
  <c r="DT18" i="33"/>
  <c r="FW18" i="33" s="1"/>
  <c r="FO11" i="33"/>
  <c r="GS11" i="33" s="1"/>
  <c r="FN11" i="33"/>
  <c r="GR11" i="33" s="1"/>
  <c r="FN15" i="33"/>
  <c r="GR15" i="33" s="1"/>
  <c r="CV18" i="33"/>
  <c r="BS10" i="33"/>
  <c r="BS18" i="33" s="1"/>
  <c r="EM18" i="33"/>
  <c r="DC10" i="33"/>
  <c r="DC18" i="33" s="1"/>
  <c r="FM18" i="33"/>
  <c r="GI18" i="33" s="1"/>
  <c r="FL18" i="33"/>
  <c r="GH18" i="33" s="1"/>
  <c r="BL18" i="33"/>
  <c r="FK18" i="33"/>
  <c r="FY18" i="33" s="1"/>
  <c r="FJ18" i="33"/>
  <c r="FX18" i="33" s="1"/>
  <c r="CC18" i="33"/>
  <c r="FU18" i="33" s="1"/>
  <c r="CB18" i="33"/>
  <c r="FT18" i="33" s="1"/>
  <c r="CE18" i="33"/>
  <c r="GE18" i="33" s="1"/>
  <c r="CD18" i="33"/>
  <c r="GD18" i="33" s="1"/>
  <c r="DV18" i="33"/>
  <c r="GG18" i="33" s="1"/>
  <c r="DU18" i="33"/>
  <c r="GF18" i="33" s="1"/>
  <c r="N10" i="33"/>
  <c r="N18" i="33" s="1"/>
  <c r="ET18" i="33"/>
  <c r="FA10" i="33"/>
  <c r="FA18" i="33" s="1"/>
  <c r="DJ18" i="33"/>
  <c r="BE18" i="33"/>
  <c r="CE13" i="33"/>
  <c r="GE13" i="33" s="1"/>
  <c r="DV11" i="33"/>
  <c r="GG11" i="33" s="1"/>
  <c r="FM7" i="33"/>
  <c r="GI7" i="33" s="1"/>
  <c r="FM6" i="33"/>
  <c r="GI6" i="33" s="1"/>
  <c r="FM16" i="33"/>
  <c r="GI16" i="33" s="1"/>
  <c r="GD13" i="33"/>
  <c r="GF8" i="33"/>
  <c r="GF14" i="33"/>
  <c r="DV16" i="33"/>
  <c r="GG16" i="33" s="1"/>
  <c r="FM15" i="33"/>
  <c r="GI15" i="33" s="1"/>
  <c r="FO13" i="33"/>
  <c r="GS13" i="33" s="1"/>
  <c r="FN13" i="33"/>
  <c r="GR13" i="33" s="1"/>
  <c r="FN8" i="33"/>
  <c r="GR8" i="33" s="1"/>
  <c r="FO8" i="33"/>
  <c r="GS8" i="33" s="1"/>
  <c r="FO5" i="33"/>
  <c r="GS5" i="33" s="1"/>
  <c r="FN5" i="33"/>
  <c r="GR5" i="33" s="1"/>
  <c r="FM9" i="33"/>
  <c r="GI9" i="33" s="1"/>
  <c r="GH6" i="33"/>
  <c r="GH14" i="33"/>
  <c r="GH11" i="33"/>
  <c r="GH12" i="33"/>
  <c r="FN6" i="33"/>
  <c r="GR6" i="33" s="1"/>
  <c r="FO6" i="33"/>
  <c r="GS6" i="33" s="1"/>
  <c r="FO9" i="33"/>
  <c r="GS9" i="33" s="1"/>
  <c r="FN9" i="33"/>
  <c r="GR9" i="33" s="1"/>
  <c r="FO7" i="33"/>
  <c r="GS7" i="33" s="1"/>
  <c r="FN7" i="33"/>
  <c r="GR7" i="33" s="1"/>
  <c r="FN14" i="33"/>
  <c r="GR14" i="33" s="1"/>
  <c r="FO14" i="33"/>
  <c r="GS14" i="33" s="1"/>
  <c r="FN16" i="33"/>
  <c r="GR16" i="33" s="1"/>
  <c r="FO16" i="33"/>
  <c r="GS16" i="33" s="1"/>
  <c r="FN12" i="33"/>
  <c r="GR12" i="33" s="1"/>
  <c r="FO12" i="33"/>
  <c r="GS12" i="33" s="1"/>
  <c r="FM13" i="33"/>
  <c r="GI13" i="33" s="1"/>
  <c r="GH10" i="33"/>
  <c r="GH8" i="33"/>
  <c r="GH16" i="33"/>
  <c r="CE11" i="33"/>
  <c r="GE11" i="33" s="1"/>
  <c r="GF16" i="33"/>
  <c r="CE16" i="33"/>
  <c r="GE16" i="33" s="1"/>
  <c r="CE10" i="33"/>
  <c r="GE10" i="33" s="1"/>
  <c r="DV8" i="33"/>
  <c r="GG8" i="33" s="1"/>
  <c r="DV10" i="33"/>
  <c r="GG10" i="33" s="1"/>
  <c r="GF6" i="33"/>
  <c r="DX11" i="33"/>
  <c r="GQ11" i="33" s="1"/>
  <c r="DW11" i="33"/>
  <c r="GP11" i="33" s="1"/>
  <c r="DX8" i="33"/>
  <c r="GQ8" i="33" s="1"/>
  <c r="DW8" i="33"/>
  <c r="GP8" i="33" s="1"/>
  <c r="GF15" i="33"/>
  <c r="GF9" i="33"/>
  <c r="GF11" i="33"/>
  <c r="DX6" i="33"/>
  <c r="GQ6" i="33" s="1"/>
  <c r="DW6" i="33"/>
  <c r="GP6" i="33" s="1"/>
  <c r="DX13" i="33"/>
  <c r="GQ13" i="33" s="1"/>
  <c r="DW13" i="33"/>
  <c r="GP13" i="33" s="1"/>
  <c r="DX16" i="33"/>
  <c r="GQ16" i="33" s="1"/>
  <c r="DW16" i="33"/>
  <c r="GP16" i="33" s="1"/>
  <c r="DW9" i="33"/>
  <c r="GP9" i="33" s="1"/>
  <c r="DX9" i="33"/>
  <c r="GQ9" i="33" s="1"/>
  <c r="DX7" i="33"/>
  <c r="GQ7" i="33" s="1"/>
  <c r="DW7" i="33"/>
  <c r="GP7" i="33" s="1"/>
  <c r="DX15" i="33"/>
  <c r="GQ15" i="33" s="1"/>
  <c r="DW15" i="33"/>
  <c r="GP15" i="33" s="1"/>
  <c r="DX12" i="33"/>
  <c r="GQ12" i="33" s="1"/>
  <c r="DW12" i="33"/>
  <c r="GP12" i="33" s="1"/>
  <c r="DW5" i="33"/>
  <c r="GP5" i="33" s="1"/>
  <c r="DX5" i="33"/>
  <c r="GQ5" i="33" s="1"/>
  <c r="GF7" i="33"/>
  <c r="GF12" i="33"/>
  <c r="GF13" i="33"/>
  <c r="DV14" i="33"/>
  <c r="GG14" i="33" s="1"/>
  <c r="DX14" i="33"/>
  <c r="GQ14" i="33" s="1"/>
  <c r="DW14" i="33"/>
  <c r="GP14" i="33" s="1"/>
  <c r="GD9" i="33"/>
  <c r="CE9" i="33"/>
  <c r="GE9" i="33" s="1"/>
  <c r="GD10" i="33"/>
  <c r="CE12" i="33"/>
  <c r="GE12" i="33" s="1"/>
  <c r="GD8" i="33"/>
  <c r="CE6" i="33"/>
  <c r="GE6" i="33" s="1"/>
  <c r="CE7" i="33"/>
  <c r="GE7" i="33" s="1"/>
  <c r="CE14" i="33"/>
  <c r="GE14" i="33" s="1"/>
  <c r="CE15" i="33"/>
  <c r="GE15" i="33" s="1"/>
  <c r="GD11" i="33"/>
  <c r="GD6" i="33"/>
  <c r="CE8" i="33"/>
  <c r="GE8" i="33" s="1"/>
  <c r="GD7" i="33"/>
  <c r="CG12" i="33"/>
  <c r="GO12" i="33" s="1"/>
  <c r="CF12" i="33"/>
  <c r="GN12" i="33" s="1"/>
  <c r="CG9" i="33"/>
  <c r="GO9" i="33" s="1"/>
  <c r="CF9" i="33"/>
  <c r="GN9" i="33" s="1"/>
  <c r="CG7" i="33"/>
  <c r="GO7" i="33" s="1"/>
  <c r="CF7" i="33"/>
  <c r="GN7" i="33" s="1"/>
  <c r="CG6" i="33"/>
  <c r="GO6" i="33" s="1"/>
  <c r="CF6" i="33"/>
  <c r="GN6" i="33" s="1"/>
  <c r="CG14" i="33"/>
  <c r="GO14" i="33" s="1"/>
  <c r="CF14" i="33"/>
  <c r="GN14" i="33" s="1"/>
  <c r="CG16" i="33"/>
  <c r="GO16" i="33" s="1"/>
  <c r="CF16" i="33"/>
  <c r="GN16" i="33" s="1"/>
  <c r="GD16" i="33"/>
  <c r="GD14" i="33"/>
  <c r="GD5" i="33"/>
  <c r="CG5" i="33"/>
  <c r="GO5" i="33" s="1"/>
  <c r="CF5" i="33"/>
  <c r="GN5" i="33" s="1"/>
  <c r="CG8" i="33"/>
  <c r="GO8" i="33" s="1"/>
  <c r="CF8" i="33"/>
  <c r="GN8" i="33" s="1"/>
  <c r="CG15" i="33"/>
  <c r="GO15" i="33" s="1"/>
  <c r="CF15" i="33"/>
  <c r="GN15" i="33" s="1"/>
  <c r="CG13" i="33"/>
  <c r="GO13" i="33" s="1"/>
  <c r="CF13" i="33"/>
  <c r="GN13" i="33" s="1"/>
  <c r="CG11" i="33"/>
  <c r="GO11" i="33" s="1"/>
  <c r="CF11" i="33"/>
  <c r="GN11" i="33" s="1"/>
  <c r="AO16" i="33"/>
  <c r="GL16" i="33" s="1"/>
  <c r="AP14" i="33"/>
  <c r="GM14" i="33" s="1"/>
  <c r="AO14" i="33"/>
  <c r="GL14" i="33" s="1"/>
  <c r="AP16" i="33"/>
  <c r="GM16" i="33" s="1"/>
  <c r="AO11" i="33"/>
  <c r="GL11" i="33" s="1"/>
  <c r="AP11" i="33"/>
  <c r="GM11" i="33" s="1"/>
  <c r="AO13" i="33"/>
  <c r="GL13" i="33" s="1"/>
  <c r="AP13" i="33"/>
  <c r="GM13" i="33" s="1"/>
  <c r="AP15" i="33"/>
  <c r="GM15" i="33" s="1"/>
  <c r="AO15" i="33"/>
  <c r="GL15" i="33" s="1"/>
  <c r="AO5" i="33"/>
  <c r="GL5" i="33" s="1"/>
  <c r="AO9" i="33"/>
  <c r="GL9" i="33" s="1"/>
  <c r="AP9" i="33"/>
  <c r="GM9" i="33" s="1"/>
  <c r="AP7" i="33" l="1"/>
  <c r="GM7" i="33" s="1"/>
  <c r="AP18" i="33"/>
  <c r="GM18" i="33" s="1"/>
  <c r="AO6" i="33"/>
  <c r="GL6" i="33" s="1"/>
  <c r="AP8" i="33"/>
  <c r="GM8" i="33" s="1"/>
  <c r="AO12" i="33"/>
  <c r="GL12" i="33" s="1"/>
  <c r="DW10" i="33"/>
  <c r="GP10" i="33" s="1"/>
  <c r="GP18" i="33" s="1"/>
  <c r="DX10" i="33"/>
  <c r="GQ10" i="33" s="1"/>
  <c r="CF10" i="33"/>
  <c r="GN10" i="33" s="1"/>
  <c r="CG10" i="33"/>
  <c r="GO10" i="33" s="1"/>
  <c r="FO18" i="33"/>
  <c r="GS18" i="33" s="1"/>
  <c r="FN10" i="33"/>
  <c r="GR10" i="33" s="1"/>
  <c r="DX18" i="33"/>
  <c r="GQ18" i="33" s="1"/>
  <c r="AO10" i="33"/>
  <c r="GL10" i="33" s="1"/>
  <c r="AP10" i="33"/>
  <c r="GM10" i="33" s="1"/>
  <c r="AO18" i="33"/>
  <c r="FN18" i="33"/>
  <c r="DW18" i="33"/>
  <c r="FO10" i="33"/>
  <c r="GS10" i="33" s="1"/>
  <c r="CG18" i="33"/>
  <c r="GO18" i="33" s="1"/>
  <c r="CF18" i="33"/>
  <c r="GN18" i="33" l="1"/>
  <c r="GR18" i="33"/>
  <c r="GL18" i="33"/>
  <c r="E11" i="2" l="1"/>
  <c r="I6" i="33" s="1"/>
  <c r="F11" i="2"/>
  <c r="E12" i="2"/>
  <c r="I7" i="33" s="1"/>
  <c r="F12" i="2"/>
  <c r="E13" i="2"/>
  <c r="I8" i="33" s="1"/>
  <c r="F13" i="2"/>
  <c r="E14" i="2"/>
  <c r="I9" i="33" s="1"/>
  <c r="F14" i="2"/>
  <c r="E15" i="2"/>
  <c r="I10" i="33" s="1"/>
  <c r="F15" i="2"/>
  <c r="E16" i="2"/>
  <c r="I11" i="33" s="1"/>
  <c r="F16" i="2"/>
  <c r="E17" i="2"/>
  <c r="I12" i="33" s="1"/>
  <c r="F17" i="2"/>
  <c r="E18" i="2"/>
  <c r="I13" i="33" s="1"/>
  <c r="F18" i="2"/>
  <c r="E19" i="2"/>
  <c r="I14" i="33" s="1"/>
  <c r="F19" i="2"/>
  <c r="E20" i="2"/>
  <c r="I15" i="33" s="1"/>
  <c r="F20" i="2"/>
  <c r="E21" i="2"/>
  <c r="I16" i="33" s="1"/>
  <c r="F21" i="2"/>
  <c r="K15" i="33" l="1"/>
  <c r="AL15" i="33" s="1"/>
  <c r="FS15" i="33" s="1"/>
  <c r="K13" i="33"/>
  <c r="AL13" i="33" s="1"/>
  <c r="FS13" i="33" s="1"/>
  <c r="K11" i="33"/>
  <c r="AK11" i="33" s="1"/>
  <c r="FR11" i="33" s="1"/>
  <c r="K16" i="33"/>
  <c r="AK16" i="33" s="1"/>
  <c r="FR16" i="33" s="1"/>
  <c r="K14" i="33"/>
  <c r="AL14" i="33" s="1"/>
  <c r="FS14" i="33" s="1"/>
  <c r="K12" i="33"/>
  <c r="AL12" i="33" s="1"/>
  <c r="FS12" i="33" s="1"/>
  <c r="K10" i="33"/>
  <c r="AL10" i="33" s="1"/>
  <c r="FS10" i="33" s="1"/>
  <c r="AK15" i="33" l="1"/>
  <c r="FR15" i="33" s="1"/>
  <c r="AK13" i="33"/>
  <c r="FR13" i="33" s="1"/>
  <c r="AK12" i="33"/>
  <c r="FR12" i="33" s="1"/>
  <c r="AK14" i="33"/>
  <c r="FR14" i="33" s="1"/>
  <c r="AL11" i="33"/>
  <c r="FS11" i="33" s="1"/>
  <c r="AK10" i="33"/>
  <c r="FR10" i="33" s="1"/>
  <c r="AL16" i="33"/>
  <c r="FS16" i="33" s="1"/>
  <c r="K7" i="33"/>
  <c r="AL7" i="33" s="1"/>
  <c r="FS7" i="33" s="1"/>
  <c r="K9" i="33"/>
  <c r="AL9" i="33" s="1"/>
  <c r="FS9" i="33" s="1"/>
  <c r="K6" i="33"/>
  <c r="AK6" i="33" s="1"/>
  <c r="FR6" i="33" s="1"/>
  <c r="K8" i="33"/>
  <c r="AL8" i="33" s="1"/>
  <c r="FS8" i="33" s="1"/>
  <c r="AK7" i="33" l="1"/>
  <c r="FR7" i="33" s="1"/>
  <c r="AK8" i="33"/>
  <c r="FR8" i="33" s="1"/>
  <c r="AK9" i="33"/>
  <c r="FR9" i="33" s="1"/>
  <c r="AL6" i="33"/>
  <c r="FS6" i="33" s="1"/>
  <c r="F10" i="2"/>
  <c r="E10" i="2"/>
  <c r="I5" i="33" s="1"/>
  <c r="L5" i="33" l="1"/>
  <c r="L10" i="33"/>
  <c r="L13" i="33"/>
  <c r="AM13" i="33" s="1"/>
  <c r="GB13" i="33" s="1"/>
  <c r="L15" i="33"/>
  <c r="AM15" i="33" s="1"/>
  <c r="GB15" i="33" s="1"/>
  <c r="L11" i="33"/>
  <c r="AM11" i="33" s="1"/>
  <c r="GB11" i="33" s="1"/>
  <c r="L14" i="33"/>
  <c r="AM14" i="33" s="1"/>
  <c r="GB14" i="33" s="1"/>
  <c r="L16" i="33"/>
  <c r="L12" i="33"/>
  <c r="AM12" i="33" s="1"/>
  <c r="GB12" i="33" s="1"/>
  <c r="L8" i="33"/>
  <c r="AM8" i="33" s="1"/>
  <c r="GB8" i="33" s="1"/>
  <c r="L7" i="33"/>
  <c r="AM7" i="33" s="1"/>
  <c r="GB7" i="33" s="1"/>
  <c r="L6" i="33"/>
  <c r="AM6" i="33" s="1"/>
  <c r="GB6" i="33" s="1"/>
  <c r="L9" i="33"/>
  <c r="AM9" i="33" s="1"/>
  <c r="GB9" i="33" s="1"/>
  <c r="K5" i="33"/>
  <c r="K18" i="33" s="1"/>
  <c r="I18" i="33"/>
  <c r="L18" i="33" l="1"/>
  <c r="AN18" i="33" s="1"/>
  <c r="GC18" i="33" s="1"/>
  <c r="AL18" i="33"/>
  <c r="FS18" i="33" s="1"/>
  <c r="AK18" i="33"/>
  <c r="FR18" i="33" s="1"/>
  <c r="AM10" i="33"/>
  <c r="GB10" i="33" s="1"/>
  <c r="AL5" i="33"/>
  <c r="FS5" i="33" s="1"/>
  <c r="AK5" i="33"/>
  <c r="FR5" i="33" s="1"/>
  <c r="AM16" i="33"/>
  <c r="GB16" i="33" s="1"/>
  <c r="AN8" i="33"/>
  <c r="GC8" i="33" s="1"/>
  <c r="AN16" i="33"/>
  <c r="GC16" i="33" s="1"/>
  <c r="AN13" i="33"/>
  <c r="GC13" i="33" s="1"/>
  <c r="AN7" i="33"/>
  <c r="GC7" i="33" s="1"/>
  <c r="AN10" i="33"/>
  <c r="GC10" i="33" s="1"/>
  <c r="AN5" i="33"/>
  <c r="GC5" i="33" s="1"/>
  <c r="AM5" i="33"/>
  <c r="GB5" i="33" s="1"/>
  <c r="AN9" i="33"/>
  <c r="GC9" i="33" s="1"/>
  <c r="AN11" i="33"/>
  <c r="GC11" i="33" s="1"/>
  <c r="AN12" i="33"/>
  <c r="GC12" i="33" s="1"/>
  <c r="AN6" i="33"/>
  <c r="GC6" i="33" s="1"/>
  <c r="AN15" i="33"/>
  <c r="GC15" i="33" s="1"/>
  <c r="AN14" i="33"/>
  <c r="GC14" i="33" s="1"/>
  <c r="AM18" i="33" l="1"/>
  <c r="GB18" i="33" s="1"/>
</calcChain>
</file>

<file path=xl/sharedStrings.xml><?xml version="1.0" encoding="utf-8"?>
<sst xmlns="http://schemas.openxmlformats.org/spreadsheetml/2006/main" count="1420" uniqueCount="147">
  <si>
    <t xml:space="preserve">Sample </t>
  </si>
  <si>
    <t>Date</t>
  </si>
  <si>
    <t>Time</t>
  </si>
  <si>
    <t>Room Temp (°C)</t>
  </si>
  <si>
    <t>Room Humidity (%)</t>
  </si>
  <si>
    <t>Cabinet Temp (°C)</t>
  </si>
  <si>
    <t>Cabinet Humidity (%)</t>
  </si>
  <si>
    <t>UV source</t>
  </si>
  <si>
    <t>UV intensity (mW/cm2)</t>
  </si>
  <si>
    <t>Dist from source (cm)</t>
  </si>
  <si>
    <t>Mask</t>
  </si>
  <si>
    <t>Vat film</t>
  </si>
  <si>
    <t>Shape</t>
  </si>
  <si>
    <t>Coverslip</t>
  </si>
  <si>
    <t>Amount (ml)</t>
  </si>
  <si>
    <t>Solution date</t>
  </si>
  <si>
    <t>Obeservations</t>
  </si>
  <si>
    <t>S1</t>
  </si>
  <si>
    <t>Printed Structure</t>
  </si>
  <si>
    <t>Swelling test</t>
  </si>
  <si>
    <t># of layers</t>
  </si>
  <si>
    <t>Weight (g)</t>
  </si>
  <si>
    <t>S2</t>
  </si>
  <si>
    <t>Time tracker</t>
  </si>
  <si>
    <t>R1</t>
  </si>
  <si>
    <t>R2</t>
  </si>
  <si>
    <t>R3</t>
  </si>
  <si>
    <t>Avg</t>
  </si>
  <si>
    <t>Std</t>
  </si>
  <si>
    <t>S3</t>
  </si>
  <si>
    <t>H</t>
  </si>
  <si>
    <t>Thickness (mm)</t>
  </si>
  <si>
    <t>Overall thickness (mm)</t>
  </si>
  <si>
    <t>STD</t>
  </si>
  <si>
    <t>EX</t>
  </si>
  <si>
    <t>Experiment</t>
  </si>
  <si>
    <t>SW</t>
  </si>
  <si>
    <t>Swelling Test</t>
  </si>
  <si>
    <t>HC</t>
  </si>
  <si>
    <t>Humidity Cabinet</t>
  </si>
  <si>
    <t>RT</t>
  </si>
  <si>
    <t>Room Temperature</t>
  </si>
  <si>
    <t>QY</t>
  </si>
  <si>
    <t>Quinoline Yellow</t>
  </si>
  <si>
    <t>Polymer Density (g/ml)</t>
  </si>
  <si>
    <t>Solvent Density (g/ml)</t>
  </si>
  <si>
    <r>
      <t>(</t>
    </r>
    <r>
      <rPr>
        <sz val="11"/>
        <color theme="1"/>
        <rFont val="Calibri"/>
        <family val="2"/>
      </rPr>
      <t>ρp</t>
    </r>
    <r>
      <rPr>
        <sz val="11"/>
        <color theme="1"/>
        <rFont val="Arial"/>
        <family val="2"/>
      </rPr>
      <t>)</t>
    </r>
  </si>
  <si>
    <r>
      <t>(</t>
    </r>
    <r>
      <rPr>
        <sz val="11"/>
        <color theme="1"/>
        <rFont val="Calibri"/>
        <family val="2"/>
      </rPr>
      <t>ρs</t>
    </r>
    <r>
      <rPr>
        <sz val="11"/>
        <color theme="1"/>
        <rFont val="Arial"/>
        <family val="2"/>
      </rPr>
      <t>)</t>
    </r>
  </si>
  <si>
    <t>Density ratio</t>
  </si>
  <si>
    <t>(ρp/ρs)</t>
  </si>
  <si>
    <t>(Ms)</t>
  </si>
  <si>
    <t>(Md)</t>
  </si>
  <si>
    <t>Dry Mass (g)</t>
  </si>
  <si>
    <t>Swollen Mass (g)</t>
  </si>
  <si>
    <t>Time (hrs)</t>
  </si>
  <si>
    <t>Standard Deviation  (g)</t>
  </si>
  <si>
    <t>Drying weight (g)</t>
  </si>
  <si>
    <t>NOQY</t>
  </si>
  <si>
    <t>No Quinoline Yellow</t>
  </si>
  <si>
    <t>FRG</t>
  </si>
  <si>
    <t>Fridge</t>
  </si>
  <si>
    <t>S4</t>
  </si>
  <si>
    <t>RA</t>
  </si>
  <si>
    <t>W (mm)</t>
  </si>
  <si>
    <t>L (mm)</t>
  </si>
  <si>
    <t>H (mm)</t>
  </si>
  <si>
    <t>Volume (mm3)</t>
  </si>
  <si>
    <t>(WxLxH)</t>
  </si>
  <si>
    <t>Initial weight</t>
  </si>
  <si>
    <t>Sample</t>
  </si>
  <si>
    <t>Container</t>
  </si>
  <si>
    <t>Sample+container</t>
  </si>
  <si>
    <t>Final dried weight</t>
  </si>
  <si>
    <t>Drying mechanism</t>
  </si>
  <si>
    <t>Hot plate</t>
  </si>
  <si>
    <t>S1-S16</t>
  </si>
  <si>
    <t>HB</t>
  </si>
  <si>
    <t>Hot Bath</t>
  </si>
  <si>
    <t>Sample List'!A1</t>
  </si>
  <si>
    <t>Calculations file'!A1</t>
  </si>
  <si>
    <t>Swollen Volume (mm3)</t>
  </si>
  <si>
    <t>Vs</t>
  </si>
  <si>
    <t>Dry volume (mm3)</t>
  </si>
  <si>
    <t>Vd=Md*ρp</t>
  </si>
  <si>
    <t>Dry sample weight</t>
  </si>
  <si>
    <t>Comparing swelling behaviour at 4 different temps in 7 days</t>
  </si>
  <si>
    <t>EWC</t>
  </si>
  <si>
    <t>Equilibrium water content</t>
  </si>
  <si>
    <t>Normalised EWC</t>
  </si>
  <si>
    <t>NEWC</t>
  </si>
  <si>
    <t>Vt/V0</t>
  </si>
  <si>
    <t>Normalised Volume fraction</t>
  </si>
  <si>
    <t>Average Equilibrium water content</t>
  </si>
  <si>
    <t>Average Normalised Volume fraction</t>
  </si>
  <si>
    <t>Comparing swelling behaviour at 4 different temps in 24 hours</t>
  </si>
  <si>
    <t>`</t>
  </si>
  <si>
    <t>UV lamp</t>
  </si>
  <si>
    <t>No mask</t>
  </si>
  <si>
    <t>No</t>
  </si>
  <si>
    <t>10 x 10 x 10 mm</t>
  </si>
  <si>
    <t>no</t>
  </si>
  <si>
    <t>29/06/2021</t>
  </si>
  <si>
    <t>Bulk sample is made using silicone mold.</t>
  </si>
  <si>
    <t>n/a</t>
  </si>
  <si>
    <t>-</t>
  </si>
  <si>
    <t>W</t>
  </si>
  <si>
    <t>L</t>
  </si>
  <si>
    <t>Normalised  weight fraction</t>
  </si>
  <si>
    <t>Ms/M0</t>
  </si>
  <si>
    <t>Average Normalised  weight fraction</t>
  </si>
  <si>
    <t>19/10/2021</t>
  </si>
  <si>
    <t>20/10/2021</t>
  </si>
  <si>
    <t>10 x 10 x 1.5 mm</t>
  </si>
  <si>
    <t xml:space="preserve">Bulk sample is made using silicone mold. 2 spacers (3.95 mm each) were used inside the mold to reduce the thickness of the sample created. </t>
  </si>
  <si>
    <t>10 x 10 x 2.5-3 mm</t>
  </si>
  <si>
    <t xml:space="preserve">Bulk sample is made using silicone mold. 2 spacers (3.95 and 2.45 mm) were used inside the mold to reduce the thickness of the sample created. </t>
  </si>
  <si>
    <t>2.5-3</t>
  </si>
  <si>
    <t>S1-EX-SW-HC-45-100-QY0-1.5mm</t>
  </si>
  <si>
    <t>S2-EX-SW-HC-45-100-QY0-1.5mm</t>
  </si>
  <si>
    <t>S3-EX-SW-HC-45-100-QY0-1.5mm</t>
  </si>
  <si>
    <t>S4-EX-SW-HC-45-100-QY0-1.5mm</t>
  </si>
  <si>
    <t>S1-EX-SW-FRG-8-100-QY0-1.5mm</t>
  </si>
  <si>
    <t>S2-EX-SW-FRG-8-100-QY0-1.5mm</t>
  </si>
  <si>
    <t>S3-EX-SW-FRG-8-100-QY0-1.5mm</t>
  </si>
  <si>
    <t>S4-EX-SW-FRG-8-100-QY0-1.5mm</t>
  </si>
  <si>
    <t>S1-EX-SW-HC-45-100-QY0-3mm</t>
  </si>
  <si>
    <t>S2-EX-SW-HC-45-100-QY0-3mm</t>
  </si>
  <si>
    <t>S3-EX-SW-HC-45-100-QY0-3mm</t>
  </si>
  <si>
    <t>S4-EX-SW-HC-45-100-QY0-3mm</t>
  </si>
  <si>
    <t>S1-EX-SW-FRG-8-100-QY0-3mm</t>
  </si>
  <si>
    <t>S2-EX-SW-FRG-8-100-QY0-3mm</t>
  </si>
  <si>
    <t>S3-EX-SW-FRG-8-100-QY0-3mm</t>
  </si>
  <si>
    <t>S4-EX-SW-FRG-8-100-QY0-3mm</t>
  </si>
  <si>
    <t>45 C 1.5mm</t>
  </si>
  <si>
    <t>8 C 1.5mm</t>
  </si>
  <si>
    <t>45 C 3mm</t>
  </si>
  <si>
    <t>8 C 3mm</t>
  </si>
  <si>
    <t>S1-S16-EX-SW-DRY-60-30-QY0</t>
  </si>
  <si>
    <t>1.5 mm</t>
  </si>
  <si>
    <t>3 mm</t>
  </si>
  <si>
    <t>1.5mm-45 °C</t>
  </si>
  <si>
    <t>1.5mm-8 °C</t>
  </si>
  <si>
    <t>3mm-45 °C</t>
  </si>
  <si>
    <t>3mm-8 °C</t>
  </si>
  <si>
    <t>Strain %</t>
  </si>
  <si>
    <t>Averages of 45 C</t>
  </si>
  <si>
    <t>Averages of 8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</si>
</sst>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"/>
    <numFmt numFmtId="165" formatCode="0.0"/>
    <numFmt numFmtId="166" formatCode="#,##0.000"/>
    <numFmt numFmtId="167" formatCode="0.0%"/>
    <numFmt numFmtId="168" formatCode="0.000%"/>
    <numFmt numFmtId="169" formatCode="0.0000"/>
  </numFmts>
  <fonts count="9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2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9" fontId="8" fillId="0" borderId="0" applyFont="0" applyFill="0" applyBorder="0" applyAlignment="0" applyProtection="0"/>
  </cellStyleXfs>
  <cellXfs count="18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Fill="1"/>
    <xf numFmtId="1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 vertical="center"/>
    </xf>
    <xf numFmtId="164" fontId="0" fillId="0" borderId="0" xfId="0" applyNumberFormat="1"/>
    <xf numFmtId="0" fontId="0" fillId="0" borderId="0" xfId="0" applyBorder="1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/>
    <xf numFmtId="164" fontId="0" fillId="0" borderId="0" xfId="0" applyNumberFormat="1" applyAlignment="1">
      <alignment horizontal="center" vertical="center"/>
    </xf>
    <xf numFmtId="2" fontId="0" fillId="0" borderId="0" xfId="0" applyNumberFormat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165" fontId="0" fillId="0" borderId="0" xfId="0" applyNumberFormat="1"/>
    <xf numFmtId="0" fontId="0" fillId="0" borderId="0" xfId="0" applyFont="1" applyFill="1" applyAlignment="1">
      <alignment horizontal="center" vertical="center"/>
    </xf>
    <xf numFmtId="0" fontId="0" fillId="0" borderId="0" xfId="0" applyBorder="1" applyAlignment="1"/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textRotation="90"/>
    </xf>
    <xf numFmtId="0" fontId="1" fillId="0" borderId="0" xfId="0" applyFont="1" applyAlignment="1">
      <alignment horizontal="center" textRotation="90"/>
    </xf>
    <xf numFmtId="0" fontId="0" fillId="0" borderId="6" xfId="0" applyBorder="1" applyAlignment="1">
      <alignment horizontal="center" textRotation="90"/>
    </xf>
    <xf numFmtId="0" fontId="0" fillId="0" borderId="0" xfId="0" applyBorder="1" applyAlignment="1">
      <alignment horizontal="center" textRotation="90" readingOrder="1"/>
    </xf>
    <xf numFmtId="0" fontId="0" fillId="0" borderId="7" xfId="0" applyBorder="1" applyAlignment="1">
      <alignment horizontal="center" textRotation="90" readingOrder="1"/>
    </xf>
    <xf numFmtId="0" fontId="0" fillId="0" borderId="6" xfId="0" applyBorder="1" applyAlignment="1">
      <alignment horizontal="center" vertical="center"/>
    </xf>
    <xf numFmtId="164" fontId="0" fillId="0" borderId="6" xfId="0" applyNumberFormat="1" applyBorder="1"/>
    <xf numFmtId="165" fontId="0" fillId="0" borderId="0" xfId="0" applyNumberFormat="1" applyBorder="1" applyAlignment="1">
      <alignment horizontal="center" vertical="center"/>
    </xf>
    <xf numFmtId="0" fontId="3" fillId="0" borderId="0" xfId="1" applyBorder="1" applyAlignment="1">
      <alignment vertical="center"/>
    </xf>
    <xf numFmtId="0" fontId="0" fillId="0" borderId="6" xfId="0" applyBorder="1" applyAlignment="1">
      <alignment horizontal="center" textRotation="90" readingOrder="1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 textRotation="90"/>
    </xf>
    <xf numFmtId="0" fontId="0" fillId="0" borderId="0" xfId="0" applyBorder="1" applyAlignment="1">
      <alignment horizontal="center" textRotation="90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1" fillId="0" borderId="0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Border="1"/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18" fontId="7" fillId="0" borderId="0" xfId="0" applyNumberFormat="1" applyFont="1" applyAlignment="1">
      <alignment horizontal="center" vertical="center"/>
    </xf>
    <xf numFmtId="0" fontId="7" fillId="0" borderId="0" xfId="0" applyFont="1"/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/>
    <xf numFmtId="0" fontId="0" fillId="0" borderId="2" xfId="0" applyFont="1" applyBorder="1"/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/>
    <xf numFmtId="165" fontId="0" fillId="0" borderId="0" xfId="0" applyNumberFormat="1" applyFont="1"/>
    <xf numFmtId="164" fontId="0" fillId="0" borderId="0" xfId="0" applyNumberFormat="1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0" applyFont="1"/>
    <xf numFmtId="0" fontId="3" fillId="2" borderId="0" xfId="1" quotePrefix="1" applyFill="1"/>
    <xf numFmtId="0" fontId="3" fillId="3" borderId="0" xfId="1" quotePrefix="1" applyFill="1"/>
    <xf numFmtId="0" fontId="3" fillId="0" borderId="0" xfId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/>
    </xf>
    <xf numFmtId="0" fontId="0" fillId="4" borderId="0" xfId="0" applyFill="1" applyBorder="1" applyAlignment="1">
      <alignment horizontal="center" vertical="center"/>
    </xf>
    <xf numFmtId="164" fontId="0" fillId="4" borderId="0" xfId="0" applyNumberFormat="1" applyFill="1" applyBorder="1" applyAlignment="1">
      <alignment horizontal="center" vertical="center"/>
    </xf>
    <xf numFmtId="164" fontId="0" fillId="4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164" fontId="0" fillId="4" borderId="0" xfId="0" applyNumberFormat="1" applyFill="1" applyAlignment="1">
      <alignment horizontal="center" vertical="center"/>
    </xf>
    <xf numFmtId="164" fontId="0" fillId="0" borderId="8" xfId="0" applyNumberFormat="1" applyBorder="1"/>
    <xf numFmtId="164" fontId="0" fillId="0" borderId="1" xfId="0" applyNumberFormat="1" applyBorder="1"/>
    <xf numFmtId="2" fontId="0" fillId="0" borderId="1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2" fontId="0" fillId="0" borderId="8" xfId="0" applyNumberFormat="1" applyBorder="1" applyAlignment="1">
      <alignment horizontal="center"/>
    </xf>
    <xf numFmtId="2" fontId="0" fillId="0" borderId="6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167" fontId="0" fillId="0" borderId="0" xfId="2" applyNumberFormat="1" applyFont="1" applyBorder="1" applyAlignment="1">
      <alignment horizontal="center" vertical="center"/>
    </xf>
    <xf numFmtId="10" fontId="0" fillId="0" borderId="0" xfId="2" applyNumberFormat="1" applyFont="1" applyBorder="1" applyAlignment="1">
      <alignment horizontal="center" vertical="center"/>
    </xf>
    <xf numFmtId="168" fontId="0" fillId="0" borderId="0" xfId="2" applyNumberFormat="1" applyFont="1" applyBorder="1" applyAlignment="1">
      <alignment horizontal="center" vertical="center"/>
    </xf>
    <xf numFmtId="10" fontId="0" fillId="0" borderId="0" xfId="2" applyNumberFormat="1" applyFont="1" applyAlignment="1">
      <alignment horizontal="center"/>
    </xf>
    <xf numFmtId="10" fontId="0" fillId="0" borderId="0" xfId="2" applyNumberFormat="1" applyFont="1"/>
    <xf numFmtId="10" fontId="0" fillId="0" borderId="0" xfId="2" applyNumberFormat="1" applyFont="1" applyBorder="1"/>
    <xf numFmtId="10" fontId="0" fillId="0" borderId="0" xfId="2" applyNumberFormat="1" applyFont="1" applyAlignment="1">
      <alignment horizontal="center" vertical="center"/>
    </xf>
    <xf numFmtId="169" fontId="0" fillId="0" borderId="0" xfId="2" applyNumberFormat="1" applyFont="1" applyBorder="1" applyAlignment="1">
      <alignment horizontal="center" vertical="center"/>
    </xf>
    <xf numFmtId="2" fontId="0" fillId="0" borderId="1" xfId="0" applyNumberFormat="1" applyBorder="1"/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2" fontId="0" fillId="0" borderId="0" xfId="2" applyNumberFormat="1" applyFont="1" applyBorder="1"/>
    <xf numFmtId="2" fontId="0" fillId="0" borderId="1" xfId="2" applyNumberFormat="1" applyFont="1" applyBorder="1"/>
    <xf numFmtId="2" fontId="0" fillId="0" borderId="0" xfId="0" applyNumberFormat="1" applyBorder="1" applyAlignment="1"/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/>
    <xf numFmtId="169" fontId="0" fillId="0" borderId="0" xfId="0" applyNumberFormat="1" applyBorder="1" applyAlignment="1">
      <alignment horizontal="center" vertical="center"/>
    </xf>
    <xf numFmtId="169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166" fontId="0" fillId="0" borderId="0" xfId="0" applyNumberFormat="1" applyAlignment="1">
      <alignment horizontal="center"/>
    </xf>
    <xf numFmtId="169" fontId="0" fillId="4" borderId="0" xfId="0" applyNumberFormat="1" applyFill="1" applyAlignment="1">
      <alignment horizontal="center" vertic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0" xfId="2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4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 vertic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Alignment="1">
      <alignment horizontal="center" vertical="center"/>
    </xf>
    <xf numFmtId="164" fontId="0" fillId="0" borderId="0" xfId="0" applyNumberFormat="1" applyFill="1"/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1" applyFont="1" applyBorder="1" applyAlignment="1">
      <alignment horizontal="center" vertical="center"/>
    </xf>
    <xf numFmtId="0" fontId="0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3" fillId="0" borderId="3" xfId="1" applyBorder="1" applyAlignment="1">
      <alignment horizontal="center" vertical="center"/>
    </xf>
    <xf numFmtId="0" fontId="3" fillId="0" borderId="4" xfId="1" applyBorder="1" applyAlignment="1">
      <alignment horizontal="center" vertical="center"/>
    </xf>
    <xf numFmtId="0" fontId="3" fillId="0" borderId="5" xfId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2" fontId="0" fillId="0" borderId="7" xfId="0" applyNumberFormat="1" applyBorder="1"/>
    <xf numFmtId="2" fontId="0" fillId="0" borderId="9" xfId="0" applyNumberFormat="1" applyBorder="1"/>
    <xf numFmtId="2" fontId="0" fillId="0" borderId="7" xfId="0" applyNumberFormat="1" applyBorder="1" applyAlignment="1"/>
    <xf numFmtId="2" fontId="0" fillId="0" borderId="9" xfId="0" applyNumberFormat="1" applyBorder="1" applyAlignment="1"/>
    <xf numFmtId="164" fontId="0" fillId="0" borderId="7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B2:C9"/>
  <sheetViews>
    <sheetView workbookViewId="0">
      <selection activeCell="C11" sqref="C11"/>
    </sheetView>
  </sheetViews>
  <sheetFormatPr defaultRowHeight="13.8" x14ac:dyDescent="0.45"/>
  <cols>
    <col min="2" max="2" width="7" customWidth="1"/>
    <col min="3" max="3" width="16" bestFit="1" customWidth="1"/>
  </cols>
  <sheetData>
    <row r="2" spans="2:3" x14ac:dyDescent="0.45">
      <c r="B2" t="s">
        <v>34</v>
      </c>
      <c r="C2" t="s">
        <v>35</v>
      </c>
    </row>
    <row r="3" spans="2:3" x14ac:dyDescent="0.45">
      <c r="B3" t="s">
        <v>36</v>
      </c>
      <c r="C3" t="s">
        <v>37</v>
      </c>
    </row>
    <row r="4" spans="2:3" x14ac:dyDescent="0.45">
      <c r="B4" t="s">
        <v>38</v>
      </c>
      <c r="C4" t="s">
        <v>39</v>
      </c>
    </row>
    <row r="5" spans="2:3" x14ac:dyDescent="0.45">
      <c r="B5" t="s">
        <v>40</v>
      </c>
      <c r="C5" t="s">
        <v>41</v>
      </c>
    </row>
    <row r="6" spans="2:3" x14ac:dyDescent="0.45">
      <c r="B6" t="s">
        <v>42</v>
      </c>
      <c r="C6" t="s">
        <v>43</v>
      </c>
    </row>
    <row r="7" spans="2:3" x14ac:dyDescent="0.45">
      <c r="B7" t="s">
        <v>76</v>
      </c>
      <c r="C7" t="s">
        <v>77</v>
      </c>
    </row>
    <row r="8" spans="2:3" x14ac:dyDescent="0.45">
      <c r="B8" t="s">
        <v>57</v>
      </c>
      <c r="C8" t="s">
        <v>58</v>
      </c>
    </row>
    <row r="9" spans="2:3" x14ac:dyDescent="0.45">
      <c r="B9" t="s">
        <v>59</v>
      </c>
      <c r="C9" t="s">
        <v>60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7030A0"/>
  </sheetPr>
  <dimension ref="A1:AE39"/>
  <sheetViews>
    <sheetView zoomScale="60" zoomScaleNormal="60" workbookViewId="0">
      <selection activeCell="B1" sqref="B1"/>
    </sheetView>
  </sheetViews>
  <sheetFormatPr defaultRowHeight="13.8" x14ac:dyDescent="0.45"/>
  <cols>
    <col min="1" max="1" width="29.76171875" bestFit="1" customWidth="1"/>
    <col min="2" max="2" width="15.76171875" bestFit="1" customWidth="1"/>
    <col min="4" max="4" width="10.47265625" bestFit="1" customWidth="1"/>
    <col min="5" max="5" width="13.47265625" bestFit="1" customWidth="1"/>
    <col min="6" max="9" width="13.47265625" customWidth="1"/>
    <col min="10" max="10" width="13.234375" bestFit="1" customWidth="1"/>
    <col min="11" max="11" width="11.6171875" bestFit="1" customWidth="1"/>
    <col min="12" max="12" width="18.47265625" bestFit="1" customWidth="1"/>
    <col min="13" max="13" width="16.47265625" bestFit="1" customWidth="1"/>
    <col min="14" max="14" width="13.6171875" customWidth="1"/>
    <col min="15" max="15" width="21.37890625" customWidth="1"/>
    <col min="16" max="16" width="14.76171875" customWidth="1"/>
    <col min="17" max="17" width="17.6171875" customWidth="1"/>
    <col min="18" max="18" width="15.37890625" customWidth="1"/>
    <col min="19" max="19" width="14.47265625" customWidth="1"/>
    <col min="22" max="22" width="12.234375" bestFit="1" customWidth="1"/>
    <col min="24" max="24" width="13.234375" bestFit="1" customWidth="1"/>
    <col min="25" max="25" width="8.76171875" bestFit="1" customWidth="1"/>
    <col min="26" max="26" width="18.47265625" bestFit="1" customWidth="1"/>
    <col min="27" max="27" width="8.76171875" bestFit="1" customWidth="1"/>
    <col min="28" max="28" width="18.47265625" bestFit="1" customWidth="1"/>
    <col min="30" max="30" width="18.76171875" customWidth="1"/>
  </cols>
  <sheetData>
    <row r="1" spans="1:31" x14ac:dyDescent="0.45">
      <c r="A1" s="92" t="s">
        <v>78</v>
      </c>
      <c r="B1" s="93" t="s">
        <v>79</v>
      </c>
      <c r="C1" s="7"/>
    </row>
    <row r="2" spans="1:31" ht="14.1" x14ac:dyDescent="0.5">
      <c r="A2" s="1" t="s">
        <v>123</v>
      </c>
      <c r="B2" s="1"/>
      <c r="C2" s="1"/>
    </row>
    <row r="3" spans="1:31" ht="14.1" x14ac:dyDescent="0.5">
      <c r="A3" s="1"/>
      <c r="B3" s="1"/>
      <c r="C3" s="1"/>
    </row>
    <row r="4" spans="1:31" ht="30" x14ac:dyDescent="0.45">
      <c r="A4" s="68" t="s">
        <v>0</v>
      </c>
      <c r="B4" s="68" t="s">
        <v>1</v>
      </c>
      <c r="C4" s="68" t="s">
        <v>2</v>
      </c>
      <c r="D4" s="140" t="s">
        <v>3</v>
      </c>
      <c r="E4" s="140" t="s">
        <v>4</v>
      </c>
      <c r="F4" s="140" t="s">
        <v>5</v>
      </c>
      <c r="G4" s="140" t="s">
        <v>6</v>
      </c>
      <c r="H4" s="140" t="s">
        <v>7</v>
      </c>
      <c r="I4" s="140" t="s">
        <v>8</v>
      </c>
      <c r="J4" s="140" t="s">
        <v>9</v>
      </c>
      <c r="K4" s="140" t="s">
        <v>10</v>
      </c>
      <c r="L4" s="140" t="s">
        <v>11</v>
      </c>
      <c r="M4" s="140" t="s">
        <v>12</v>
      </c>
      <c r="N4" s="140" t="s">
        <v>13</v>
      </c>
      <c r="O4" s="140" t="s">
        <v>14</v>
      </c>
      <c r="P4" s="140" t="s">
        <v>15</v>
      </c>
      <c r="Q4" s="140" t="s">
        <v>16</v>
      </c>
      <c r="Z4" s="57"/>
      <c r="AA4" s="57"/>
      <c r="AB4" s="57"/>
      <c r="AC4" s="57"/>
      <c r="AD4" s="57"/>
      <c r="AE4" s="57"/>
    </row>
    <row r="5" spans="1:31" x14ac:dyDescent="0.45">
      <c r="A5" s="4" t="s">
        <v>29</v>
      </c>
      <c r="B5" s="8" t="s">
        <v>110</v>
      </c>
      <c r="C5" s="71">
        <v>0.65486111111111112</v>
      </c>
      <c r="D5" s="58">
        <v>20</v>
      </c>
      <c r="E5" s="58">
        <v>62</v>
      </c>
      <c r="F5" s="4">
        <v>45</v>
      </c>
      <c r="G5" s="4">
        <v>95</v>
      </c>
      <c r="H5" s="4" t="s">
        <v>96</v>
      </c>
      <c r="I5" s="4">
        <v>40</v>
      </c>
      <c r="J5" s="4">
        <v>3.5</v>
      </c>
      <c r="K5" s="4" t="s">
        <v>97</v>
      </c>
      <c r="L5" s="4" t="s">
        <v>98</v>
      </c>
      <c r="M5" s="4" t="s">
        <v>112</v>
      </c>
      <c r="N5" s="4" t="s">
        <v>100</v>
      </c>
      <c r="O5" s="4">
        <v>0.3</v>
      </c>
      <c r="P5" s="8">
        <v>44296</v>
      </c>
      <c r="Q5" s="10" t="s">
        <v>113</v>
      </c>
      <c r="U5" s="4"/>
      <c r="AB5" s="55"/>
      <c r="AC5" s="55"/>
      <c r="AD5" s="55"/>
      <c r="AE5" s="55"/>
    </row>
    <row r="6" spans="1:31" ht="14.1" x14ac:dyDescent="0.5">
      <c r="L6" s="1"/>
      <c r="M6" s="1"/>
      <c r="N6" s="1"/>
      <c r="O6" s="1"/>
      <c r="P6" s="1"/>
      <c r="Q6" s="23"/>
      <c r="Z6" s="19"/>
      <c r="AA6" s="55"/>
      <c r="AB6" s="55"/>
      <c r="AC6" s="55"/>
      <c r="AD6" s="56"/>
      <c r="AE6" s="56"/>
    </row>
    <row r="7" spans="1:31" ht="14.1" x14ac:dyDescent="0.5">
      <c r="A7" s="173" t="s">
        <v>19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4"/>
      <c r="X7" s="175" t="s">
        <v>18</v>
      </c>
      <c r="Y7" s="175"/>
      <c r="Z7" s="175"/>
      <c r="AA7" s="14"/>
      <c r="AC7" s="55"/>
      <c r="AD7" s="56"/>
      <c r="AE7" s="56"/>
    </row>
    <row r="8" spans="1:31" x14ac:dyDescent="0.45">
      <c r="A8" s="75" t="s">
        <v>23</v>
      </c>
      <c r="B8" s="174" t="s">
        <v>21</v>
      </c>
      <c r="C8" s="174"/>
      <c r="D8" s="174"/>
      <c r="E8" s="174"/>
      <c r="F8" s="174"/>
      <c r="G8" s="172" t="s">
        <v>63</v>
      </c>
      <c r="H8" s="172"/>
      <c r="I8" s="172"/>
      <c r="J8" s="172"/>
      <c r="K8" s="172"/>
      <c r="L8" s="172" t="s">
        <v>64</v>
      </c>
      <c r="M8" s="172"/>
      <c r="N8" s="172"/>
      <c r="O8" s="172"/>
      <c r="P8" s="172"/>
      <c r="Q8" s="172" t="s">
        <v>65</v>
      </c>
      <c r="R8" s="172"/>
      <c r="S8" s="172"/>
      <c r="T8" s="172"/>
      <c r="U8" s="172"/>
      <c r="V8" s="76" t="s">
        <v>66</v>
      </c>
      <c r="W8" s="77"/>
      <c r="X8" s="146" t="s">
        <v>31</v>
      </c>
      <c r="Y8" s="146" t="s">
        <v>20</v>
      </c>
      <c r="Z8" s="78" t="s">
        <v>32</v>
      </c>
      <c r="AA8" s="24"/>
      <c r="AC8" s="55"/>
      <c r="AD8" s="56"/>
      <c r="AE8" s="56"/>
    </row>
    <row r="9" spans="1:31" x14ac:dyDescent="0.45">
      <c r="A9" s="79" t="s">
        <v>30</v>
      </c>
      <c r="B9" s="79" t="s">
        <v>24</v>
      </c>
      <c r="C9" s="79" t="s">
        <v>25</v>
      </c>
      <c r="D9" s="79" t="s">
        <v>26</v>
      </c>
      <c r="E9" s="79" t="s">
        <v>62</v>
      </c>
      <c r="F9" s="79" t="s">
        <v>28</v>
      </c>
      <c r="G9" s="79" t="s">
        <v>24</v>
      </c>
      <c r="H9" s="79" t="s">
        <v>25</v>
      </c>
      <c r="I9" s="79" t="s">
        <v>26</v>
      </c>
      <c r="J9" s="79" t="s">
        <v>27</v>
      </c>
      <c r="K9" s="79" t="s">
        <v>28</v>
      </c>
      <c r="L9" s="79" t="s">
        <v>24</v>
      </c>
      <c r="M9" s="79" t="s">
        <v>25</v>
      </c>
      <c r="N9" s="79" t="s">
        <v>26</v>
      </c>
      <c r="O9" s="79" t="s">
        <v>27</v>
      </c>
      <c r="P9" s="79" t="s">
        <v>28</v>
      </c>
      <c r="Q9" s="79" t="s">
        <v>24</v>
      </c>
      <c r="R9" s="79" t="s">
        <v>25</v>
      </c>
      <c r="S9" s="79" t="s">
        <v>26</v>
      </c>
      <c r="T9" s="79" t="s">
        <v>27</v>
      </c>
      <c r="U9" s="79" t="s">
        <v>28</v>
      </c>
      <c r="V9" s="79" t="s">
        <v>67</v>
      </c>
      <c r="W9" s="80"/>
      <c r="X9" s="79">
        <v>1.5</v>
      </c>
      <c r="Y9" s="79">
        <v>1</v>
      </c>
      <c r="Z9" s="81">
        <v>1.5</v>
      </c>
      <c r="AA9" s="70"/>
      <c r="AC9" s="55"/>
      <c r="AD9" s="56"/>
      <c r="AE9" s="56"/>
    </row>
    <row r="10" spans="1:31" x14ac:dyDescent="0.45">
      <c r="A10" s="79">
        <v>0</v>
      </c>
      <c r="B10" s="15">
        <v>0.16600000000000001</v>
      </c>
      <c r="C10" s="82"/>
      <c r="D10" s="82"/>
      <c r="E10" s="82">
        <f t="shared" ref="E10:E21" si="0">AVERAGE(B10:D10)</f>
        <v>0.16600000000000001</v>
      </c>
      <c r="F10" s="82" t="e">
        <f t="shared" ref="F10:F21" si="1">_xlfn.STDEV.S(B10:D10)</f>
        <v>#DIV/0!</v>
      </c>
      <c r="G10" s="5">
        <v>10.260999999999999</v>
      </c>
      <c r="H10" s="5">
        <v>10.351000000000001</v>
      </c>
      <c r="I10" s="5">
        <v>10.371</v>
      </c>
      <c r="J10" s="83">
        <f>AVERAGE(G10:I10)</f>
        <v>10.327666666666667</v>
      </c>
      <c r="K10" s="83">
        <f>_xlfn.STDEV.S(G10:I10)</f>
        <v>5.859465277082393E-2</v>
      </c>
      <c r="L10" s="5">
        <v>9.8490000000000002</v>
      </c>
      <c r="M10" s="5">
        <v>9.7579999999999991</v>
      </c>
      <c r="N10" s="5">
        <v>9.7089999999999996</v>
      </c>
      <c r="O10" s="83">
        <f>AVERAGE(L10:N10)</f>
        <v>9.7720000000000002</v>
      </c>
      <c r="P10" s="83">
        <f>_xlfn.STDEV.S(L10:N10)</f>
        <v>7.1042240955645888E-2</v>
      </c>
      <c r="Q10" s="145">
        <v>1.341</v>
      </c>
      <c r="R10" s="145">
        <v>1.395</v>
      </c>
      <c r="S10" s="145">
        <v>1.546</v>
      </c>
      <c r="T10" s="84">
        <f>AVERAGE(Q10:S10)</f>
        <v>1.4273333333333333</v>
      </c>
      <c r="U10" s="84">
        <f>_xlfn.STDEV.S(Q10:S10)</f>
        <v>0.10625598022386006</v>
      </c>
      <c r="V10" s="84">
        <f>J10*O10*T10/1000</f>
        <v>0.14404927567022224</v>
      </c>
      <c r="W10" s="86"/>
      <c r="X10" s="87"/>
      <c r="Y10" s="88"/>
      <c r="Z10" s="89"/>
      <c r="AA10" s="55"/>
      <c r="AB10" s="55"/>
      <c r="AC10" s="55"/>
      <c r="AD10" s="56"/>
      <c r="AE10" s="56"/>
    </row>
    <row r="11" spans="1:31" x14ac:dyDescent="0.45">
      <c r="A11" s="79">
        <v>2</v>
      </c>
      <c r="B11" s="15">
        <v>0.1696</v>
      </c>
      <c r="C11" s="82"/>
      <c r="D11" s="82"/>
      <c r="E11" s="82">
        <f t="shared" si="0"/>
        <v>0.1696</v>
      </c>
      <c r="F11" s="82" t="e">
        <f t="shared" si="1"/>
        <v>#DIV/0!</v>
      </c>
      <c r="G11" s="5">
        <v>10.439</v>
      </c>
      <c r="H11" s="5">
        <v>10.645</v>
      </c>
      <c r="I11" s="5">
        <v>10.438000000000001</v>
      </c>
      <c r="J11" s="83">
        <f t="shared" ref="J11:J21" si="2">AVERAGE(G11:I11)</f>
        <v>10.507333333333333</v>
      </c>
      <c r="K11" s="83">
        <f t="shared" ref="K11:K21" si="3">_xlfn.STDEV.S(G11:I11)</f>
        <v>0.11922387903995252</v>
      </c>
      <c r="L11" s="5">
        <v>9.8279999999999994</v>
      </c>
      <c r="M11" s="5">
        <v>9.9139999999999997</v>
      </c>
      <c r="N11" s="5">
        <v>9.8689999999999998</v>
      </c>
      <c r="O11" s="83">
        <f t="shared" ref="O11:O21" si="4">AVERAGE(L11:N11)</f>
        <v>9.870333333333333</v>
      </c>
      <c r="P11" s="83">
        <f t="shared" ref="P11:P21" si="5">_xlfn.STDEV.S(L11:N11)</f>
        <v>4.301550108197446E-2</v>
      </c>
      <c r="Q11" s="145">
        <v>1.2509999999999999</v>
      </c>
      <c r="R11" s="145">
        <v>1.466</v>
      </c>
      <c r="S11" s="145">
        <v>1.577</v>
      </c>
      <c r="T11" s="84">
        <f t="shared" ref="T11:T21" si="6">AVERAGE(Q11:S11)</f>
        <v>1.4313333333333331</v>
      </c>
      <c r="U11" s="84">
        <f t="shared" ref="U11:U21" si="7">_xlfn.STDEV.S(Q11:S11)</f>
        <v>0.16574176701523774</v>
      </c>
      <c r="V11" s="84">
        <f t="shared" ref="V11:V21" si="8">J11*O11*T11/1000</f>
        <v>0.14844484307214811</v>
      </c>
      <c r="W11" s="86"/>
      <c r="X11" s="87"/>
      <c r="Y11" s="88"/>
      <c r="Z11" s="90"/>
      <c r="AA11" s="56"/>
      <c r="AB11" s="55"/>
      <c r="AC11" s="55"/>
      <c r="AD11" s="55"/>
      <c r="AE11" s="55"/>
    </row>
    <row r="12" spans="1:31" x14ac:dyDescent="0.45">
      <c r="A12" s="79">
        <v>4</v>
      </c>
      <c r="B12" s="15">
        <v>0.17030000000000001</v>
      </c>
      <c r="C12" s="82"/>
      <c r="D12" s="82"/>
      <c r="E12" s="82">
        <f t="shared" si="0"/>
        <v>0.17030000000000001</v>
      </c>
      <c r="F12" s="82" t="e">
        <f t="shared" si="1"/>
        <v>#DIV/0!</v>
      </c>
      <c r="G12" s="5">
        <v>10.442</v>
      </c>
      <c r="H12" s="5">
        <v>10.689</v>
      </c>
      <c r="I12" s="5">
        <v>10.484</v>
      </c>
      <c r="J12" s="83">
        <f t="shared" si="2"/>
        <v>10.538333333333334</v>
      </c>
      <c r="K12" s="83">
        <f t="shared" si="3"/>
        <v>0.13216025625479594</v>
      </c>
      <c r="L12" s="5">
        <v>9.9619999999999997</v>
      </c>
      <c r="M12" s="5">
        <v>9.8230000000000004</v>
      </c>
      <c r="N12" s="5">
        <v>9.8789999999999996</v>
      </c>
      <c r="O12" s="83">
        <f t="shared" si="4"/>
        <v>9.8879999999999999</v>
      </c>
      <c r="P12" s="83">
        <f t="shared" si="5"/>
        <v>6.9935684739623152E-2</v>
      </c>
      <c r="Q12" s="5">
        <v>1.353</v>
      </c>
      <c r="R12" s="5">
        <v>1.4059999999999999</v>
      </c>
      <c r="S12" s="5">
        <v>1.617</v>
      </c>
      <c r="T12" s="84">
        <f t="shared" si="6"/>
        <v>1.4586666666666666</v>
      </c>
      <c r="U12" s="84">
        <f t="shared" si="7"/>
        <v>0.13965791539806593</v>
      </c>
      <c r="V12" s="84">
        <f t="shared" si="8"/>
        <v>0.15199750101333334</v>
      </c>
      <c r="W12" s="86"/>
      <c r="X12" s="87"/>
      <c r="Y12" s="88"/>
      <c r="Z12" s="90"/>
      <c r="AA12" s="54"/>
      <c r="AB12" s="54"/>
      <c r="AC12" s="54"/>
      <c r="AD12" s="54"/>
      <c r="AE12" s="54"/>
    </row>
    <row r="13" spans="1:31" x14ac:dyDescent="0.45">
      <c r="A13" s="79">
        <v>6</v>
      </c>
      <c r="B13" s="15">
        <v>0.17019999999999999</v>
      </c>
      <c r="C13" s="82"/>
      <c r="D13" s="82"/>
      <c r="E13" s="82">
        <f t="shared" si="0"/>
        <v>0.17019999999999999</v>
      </c>
      <c r="F13" s="82" t="e">
        <f t="shared" si="1"/>
        <v>#DIV/0!</v>
      </c>
      <c r="G13" s="5">
        <v>10.349</v>
      </c>
      <c r="H13" s="5">
        <v>10.598000000000001</v>
      </c>
      <c r="I13" s="5">
        <v>10.461</v>
      </c>
      <c r="J13" s="83">
        <f t="shared" si="2"/>
        <v>10.469333333333333</v>
      </c>
      <c r="K13" s="83">
        <f t="shared" si="3"/>
        <v>0.12470899459675475</v>
      </c>
      <c r="L13" s="5">
        <v>9.8059999999999992</v>
      </c>
      <c r="M13" s="5">
        <v>9.7880000000000003</v>
      </c>
      <c r="N13" s="5">
        <v>9.9570000000000007</v>
      </c>
      <c r="O13" s="83">
        <f t="shared" si="4"/>
        <v>9.8503333333333334</v>
      </c>
      <c r="P13" s="83">
        <f t="shared" si="5"/>
        <v>9.2813432935827958E-2</v>
      </c>
      <c r="Q13" s="5">
        <v>1.3080000000000001</v>
      </c>
      <c r="R13" s="5">
        <v>1.5580000000000001</v>
      </c>
      <c r="S13" s="5">
        <v>1.768</v>
      </c>
      <c r="T13" s="84">
        <f t="shared" si="6"/>
        <v>1.5446666666666669</v>
      </c>
      <c r="U13" s="84">
        <f t="shared" si="7"/>
        <v>0.2302896726588777</v>
      </c>
      <c r="V13" s="84">
        <f t="shared" si="8"/>
        <v>0.15929594823229631</v>
      </c>
      <c r="W13" s="86"/>
      <c r="X13" s="87"/>
      <c r="Y13" s="88"/>
      <c r="Z13" s="90"/>
      <c r="AA13" s="54"/>
      <c r="AB13" s="54"/>
      <c r="AC13" s="54"/>
      <c r="AD13" s="54"/>
      <c r="AE13" s="54"/>
    </row>
    <row r="14" spans="1:31" x14ac:dyDescent="0.45">
      <c r="A14" s="79"/>
      <c r="B14" s="15"/>
      <c r="C14" s="82"/>
      <c r="D14" s="82"/>
      <c r="E14" s="82" t="e">
        <f t="shared" si="0"/>
        <v>#DIV/0!</v>
      </c>
      <c r="F14" s="82" t="e">
        <f t="shared" si="1"/>
        <v>#DIV/0!</v>
      </c>
      <c r="G14" s="9"/>
      <c r="H14" s="9"/>
      <c r="I14" s="9"/>
      <c r="J14" s="83" t="e">
        <f t="shared" si="2"/>
        <v>#DIV/0!</v>
      </c>
      <c r="K14" s="83" t="e">
        <f t="shared" si="3"/>
        <v>#DIV/0!</v>
      </c>
      <c r="L14" s="15"/>
      <c r="M14" s="15"/>
      <c r="N14" s="15"/>
      <c r="O14" s="83" t="e">
        <f t="shared" si="4"/>
        <v>#DIV/0!</v>
      </c>
      <c r="P14" s="83" t="e">
        <f t="shared" si="5"/>
        <v>#DIV/0!</v>
      </c>
      <c r="Q14" s="15"/>
      <c r="R14" s="15"/>
      <c r="S14" s="15"/>
      <c r="T14" s="84" t="e">
        <f t="shared" si="6"/>
        <v>#DIV/0!</v>
      </c>
      <c r="U14" s="84" t="e">
        <f t="shared" si="7"/>
        <v>#DIV/0!</v>
      </c>
      <c r="V14" s="84" t="e">
        <f t="shared" si="8"/>
        <v>#DIV/0!</v>
      </c>
      <c r="W14" s="86"/>
      <c r="X14" s="87"/>
      <c r="Y14" s="88"/>
      <c r="Z14" s="91"/>
    </row>
    <row r="15" spans="1:31" x14ac:dyDescent="0.45">
      <c r="A15" s="79">
        <v>24</v>
      </c>
      <c r="B15" s="15">
        <v>0.1711</v>
      </c>
      <c r="C15" s="82"/>
      <c r="D15" s="82"/>
      <c r="E15" s="82">
        <f t="shared" si="0"/>
        <v>0.1711</v>
      </c>
      <c r="F15" s="82" t="e">
        <f t="shared" si="1"/>
        <v>#DIV/0!</v>
      </c>
      <c r="G15" s="9">
        <v>10.413</v>
      </c>
      <c r="H15" s="9">
        <v>10.548999999999999</v>
      </c>
      <c r="I15" s="9">
        <v>10.468999999999999</v>
      </c>
      <c r="J15" s="83">
        <f t="shared" si="2"/>
        <v>10.476999999999999</v>
      </c>
      <c r="K15" s="83">
        <f t="shared" si="3"/>
        <v>6.835202996253989E-2</v>
      </c>
      <c r="L15" s="15">
        <v>9.89</v>
      </c>
      <c r="M15" s="15">
        <v>9.7750000000000004</v>
      </c>
      <c r="N15" s="15">
        <v>10.109</v>
      </c>
      <c r="O15" s="83">
        <f t="shared" si="4"/>
        <v>9.924666666666667</v>
      </c>
      <c r="P15" s="83">
        <f t="shared" si="5"/>
        <v>0.16967714440469953</v>
      </c>
      <c r="Q15" s="15">
        <v>1.36</v>
      </c>
      <c r="R15" s="15">
        <v>1.518</v>
      </c>
      <c r="S15" s="15">
        <v>1.6990000000000001</v>
      </c>
      <c r="T15" s="84">
        <f t="shared" si="6"/>
        <v>1.5256666666666667</v>
      </c>
      <c r="U15" s="84">
        <f t="shared" si="7"/>
        <v>0.16962998948692218</v>
      </c>
      <c r="V15" s="84">
        <f t="shared" si="8"/>
        <v>0.1586399378051111</v>
      </c>
      <c r="W15" s="86"/>
      <c r="X15" s="87"/>
      <c r="Y15" s="88"/>
      <c r="Z15" s="91"/>
    </row>
    <row r="16" spans="1:31" x14ac:dyDescent="0.45">
      <c r="A16" s="79">
        <v>48</v>
      </c>
      <c r="B16" s="15">
        <v>0.1731</v>
      </c>
      <c r="C16" s="82"/>
      <c r="D16" s="82"/>
      <c r="E16" s="82">
        <f t="shared" si="0"/>
        <v>0.1731</v>
      </c>
      <c r="F16" s="82" t="e">
        <f t="shared" si="1"/>
        <v>#DIV/0!</v>
      </c>
      <c r="G16" s="81">
        <v>10.571999999999999</v>
      </c>
      <c r="H16" s="81">
        <v>10.7</v>
      </c>
      <c r="I16" s="81">
        <v>10.497999999999999</v>
      </c>
      <c r="J16" s="83">
        <f t="shared" si="2"/>
        <v>10.589999999999998</v>
      </c>
      <c r="K16" s="83">
        <f t="shared" si="3"/>
        <v>0.10219589032832974</v>
      </c>
      <c r="L16" s="79">
        <v>10.010999999999999</v>
      </c>
      <c r="M16" s="79">
        <v>9.8279999999999994</v>
      </c>
      <c r="N16" s="79">
        <v>10.143000000000001</v>
      </c>
      <c r="O16" s="83">
        <f t="shared" si="4"/>
        <v>9.9939999999999998</v>
      </c>
      <c r="P16" s="83">
        <f t="shared" si="5"/>
        <v>0.15818659867384527</v>
      </c>
      <c r="Q16" s="81">
        <v>1.631</v>
      </c>
      <c r="R16" s="81">
        <v>1.712</v>
      </c>
      <c r="S16" s="81">
        <v>1.712</v>
      </c>
      <c r="T16" s="84">
        <f t="shared" si="6"/>
        <v>1.6849999999999998</v>
      </c>
      <c r="U16" s="84">
        <f t="shared" si="7"/>
        <v>4.6765371804359662E-2</v>
      </c>
      <c r="V16" s="84">
        <f t="shared" si="8"/>
        <v>0.17833443509999994</v>
      </c>
      <c r="W16" s="86"/>
      <c r="X16" s="87"/>
      <c r="Y16" s="88"/>
      <c r="Z16" s="91"/>
    </row>
    <row r="17" spans="1:27" x14ac:dyDescent="0.45">
      <c r="A17" s="79">
        <v>72</v>
      </c>
      <c r="B17" s="15">
        <v>0.17299999999999999</v>
      </c>
      <c r="C17" s="82"/>
      <c r="D17" s="82"/>
      <c r="E17" s="82">
        <f t="shared" si="0"/>
        <v>0.17299999999999999</v>
      </c>
      <c r="F17" s="82" t="e">
        <f t="shared" si="1"/>
        <v>#DIV/0!</v>
      </c>
      <c r="G17" s="81"/>
      <c r="H17" s="81"/>
      <c r="I17" s="81"/>
      <c r="J17" s="83" t="e">
        <f t="shared" si="2"/>
        <v>#DIV/0!</v>
      </c>
      <c r="K17" s="83" t="e">
        <f t="shared" si="3"/>
        <v>#DIV/0!</v>
      </c>
      <c r="L17" s="79"/>
      <c r="M17" s="79"/>
      <c r="N17" s="79"/>
      <c r="O17" s="83" t="e">
        <f t="shared" si="4"/>
        <v>#DIV/0!</v>
      </c>
      <c r="P17" s="83" t="e">
        <f t="shared" si="5"/>
        <v>#DIV/0!</v>
      </c>
      <c r="Q17" s="81"/>
      <c r="R17" s="81"/>
      <c r="S17" s="81"/>
      <c r="T17" s="84" t="e">
        <f t="shared" si="6"/>
        <v>#DIV/0!</v>
      </c>
      <c r="U17" s="84" t="e">
        <f t="shared" si="7"/>
        <v>#DIV/0!</v>
      </c>
      <c r="V17" s="84" t="e">
        <f t="shared" si="8"/>
        <v>#DIV/0!</v>
      </c>
      <c r="W17" s="86"/>
      <c r="X17" s="87"/>
      <c r="Y17" s="88"/>
      <c r="Z17" s="91"/>
    </row>
    <row r="18" spans="1:27" x14ac:dyDescent="0.45">
      <c r="A18" s="79">
        <v>96</v>
      </c>
      <c r="B18" s="15">
        <v>0.1744</v>
      </c>
      <c r="C18" s="82"/>
      <c r="D18" s="82"/>
      <c r="E18" s="82">
        <f t="shared" si="0"/>
        <v>0.1744</v>
      </c>
      <c r="F18" s="82" t="e">
        <f t="shared" si="1"/>
        <v>#DIV/0!</v>
      </c>
      <c r="G18" s="81"/>
      <c r="H18" s="81"/>
      <c r="I18" s="81"/>
      <c r="J18" s="83" t="e">
        <f t="shared" si="2"/>
        <v>#DIV/0!</v>
      </c>
      <c r="K18" s="83" t="e">
        <f t="shared" si="3"/>
        <v>#DIV/0!</v>
      </c>
      <c r="L18" s="81"/>
      <c r="M18" s="81"/>
      <c r="N18" s="81"/>
      <c r="O18" s="83" t="e">
        <f t="shared" si="4"/>
        <v>#DIV/0!</v>
      </c>
      <c r="P18" s="83" t="e">
        <f t="shared" si="5"/>
        <v>#DIV/0!</v>
      </c>
      <c r="Q18" s="81"/>
      <c r="R18" s="81"/>
      <c r="S18" s="81"/>
      <c r="T18" s="84" t="e">
        <f t="shared" si="6"/>
        <v>#DIV/0!</v>
      </c>
      <c r="U18" s="84" t="e">
        <f t="shared" si="7"/>
        <v>#DIV/0!</v>
      </c>
      <c r="V18" s="84" t="e">
        <f t="shared" si="8"/>
        <v>#DIV/0!</v>
      </c>
      <c r="W18" s="86"/>
      <c r="X18" s="87"/>
      <c r="Y18" s="88"/>
      <c r="Z18" s="91"/>
    </row>
    <row r="19" spans="1:27" x14ac:dyDescent="0.45">
      <c r="A19" s="79">
        <v>120</v>
      </c>
      <c r="B19" s="15">
        <v>0.17349999999999999</v>
      </c>
      <c r="C19" s="82"/>
      <c r="D19" s="82"/>
      <c r="E19" s="82">
        <f t="shared" si="0"/>
        <v>0.17349999999999999</v>
      </c>
      <c r="F19" s="82" t="e">
        <f t="shared" si="1"/>
        <v>#DIV/0!</v>
      </c>
      <c r="G19" s="81"/>
      <c r="H19" s="81"/>
      <c r="I19" s="81"/>
      <c r="J19" s="83" t="e">
        <f t="shared" si="2"/>
        <v>#DIV/0!</v>
      </c>
      <c r="K19" s="83" t="e">
        <f t="shared" si="3"/>
        <v>#DIV/0!</v>
      </c>
      <c r="L19" s="81"/>
      <c r="M19" s="81"/>
      <c r="N19" s="81"/>
      <c r="O19" s="83" t="e">
        <f t="shared" si="4"/>
        <v>#DIV/0!</v>
      </c>
      <c r="P19" s="83" t="e">
        <f t="shared" si="5"/>
        <v>#DIV/0!</v>
      </c>
      <c r="Q19" s="81"/>
      <c r="R19" s="81"/>
      <c r="S19" s="81"/>
      <c r="T19" s="84" t="e">
        <f t="shared" si="6"/>
        <v>#DIV/0!</v>
      </c>
      <c r="U19" s="84" t="e">
        <f t="shared" si="7"/>
        <v>#DIV/0!</v>
      </c>
      <c r="V19" s="84" t="e">
        <f t="shared" si="8"/>
        <v>#DIV/0!</v>
      </c>
      <c r="W19" s="86"/>
      <c r="X19" s="87"/>
      <c r="Y19" s="88"/>
      <c r="Z19" s="91"/>
    </row>
    <row r="20" spans="1:27" x14ac:dyDescent="0.45">
      <c r="A20" s="79">
        <v>144</v>
      </c>
      <c r="B20" s="15">
        <v>0.1731</v>
      </c>
      <c r="C20" s="82"/>
      <c r="D20" s="82"/>
      <c r="E20" s="82">
        <f t="shared" si="0"/>
        <v>0.1731</v>
      </c>
      <c r="F20" s="82" t="e">
        <f t="shared" si="1"/>
        <v>#DIV/0!</v>
      </c>
      <c r="G20" s="81"/>
      <c r="H20" s="81"/>
      <c r="I20" s="81"/>
      <c r="J20" s="83" t="e">
        <f t="shared" si="2"/>
        <v>#DIV/0!</v>
      </c>
      <c r="K20" s="83" t="e">
        <f t="shared" si="3"/>
        <v>#DIV/0!</v>
      </c>
      <c r="L20" s="81"/>
      <c r="M20" s="81"/>
      <c r="N20" s="81"/>
      <c r="O20" s="83" t="e">
        <f t="shared" si="4"/>
        <v>#DIV/0!</v>
      </c>
      <c r="P20" s="83" t="e">
        <f t="shared" si="5"/>
        <v>#DIV/0!</v>
      </c>
      <c r="Q20" s="81"/>
      <c r="R20" s="81"/>
      <c r="S20" s="81"/>
      <c r="T20" s="84" t="e">
        <f t="shared" si="6"/>
        <v>#DIV/0!</v>
      </c>
      <c r="U20" s="84" t="e">
        <f t="shared" si="7"/>
        <v>#DIV/0!</v>
      </c>
      <c r="V20" s="84" t="e">
        <f t="shared" si="8"/>
        <v>#DIV/0!</v>
      </c>
      <c r="W20" s="86"/>
      <c r="X20" s="87"/>
      <c r="Y20" s="88"/>
      <c r="Z20" s="91"/>
    </row>
    <row r="21" spans="1:27" x14ac:dyDescent="0.45">
      <c r="A21" s="79">
        <v>168</v>
      </c>
      <c r="B21" s="15">
        <v>0.1726</v>
      </c>
      <c r="C21" s="82"/>
      <c r="D21" s="82"/>
      <c r="E21" s="82">
        <f t="shared" si="0"/>
        <v>0.1726</v>
      </c>
      <c r="F21" s="82" t="e">
        <f t="shared" si="1"/>
        <v>#DIV/0!</v>
      </c>
      <c r="G21" s="81"/>
      <c r="H21" s="81"/>
      <c r="I21" s="81"/>
      <c r="J21" s="83" t="e">
        <f t="shared" si="2"/>
        <v>#DIV/0!</v>
      </c>
      <c r="K21" s="83" t="e">
        <f t="shared" si="3"/>
        <v>#DIV/0!</v>
      </c>
      <c r="L21" s="81"/>
      <c r="M21" s="81"/>
      <c r="N21" s="81"/>
      <c r="O21" s="83" t="e">
        <f t="shared" si="4"/>
        <v>#DIV/0!</v>
      </c>
      <c r="P21" s="83" t="e">
        <f t="shared" si="5"/>
        <v>#DIV/0!</v>
      </c>
      <c r="Q21" s="81"/>
      <c r="R21" s="81"/>
      <c r="S21" s="81"/>
      <c r="T21" s="84" t="e">
        <f t="shared" si="6"/>
        <v>#DIV/0!</v>
      </c>
      <c r="U21" s="84" t="e">
        <f t="shared" si="7"/>
        <v>#DIV/0!</v>
      </c>
      <c r="V21" s="84" t="e">
        <f t="shared" si="8"/>
        <v>#DIV/0!</v>
      </c>
      <c r="W21" s="86"/>
      <c r="X21" s="87"/>
      <c r="Y21" s="88"/>
      <c r="Z21" s="91"/>
    </row>
    <row r="22" spans="1:27" x14ac:dyDescent="0.45"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</row>
    <row r="23" spans="1:27" x14ac:dyDescent="0.45">
      <c r="I23" s="12"/>
      <c r="J23" s="16">
        <f>(J15-J10)/J10*100</f>
        <v>1.4459542329664437</v>
      </c>
      <c r="K23" s="16"/>
      <c r="L23" s="16"/>
      <c r="M23" s="16"/>
      <c r="N23" s="16"/>
      <c r="O23" s="16">
        <f>(O15-O10)/O10*100</f>
        <v>1.5622868058398152</v>
      </c>
      <c r="P23" s="16"/>
      <c r="Q23" s="16"/>
      <c r="R23" s="16"/>
      <c r="S23" s="16"/>
      <c r="T23" s="16">
        <f>(T15-T10)/T10*100</f>
        <v>6.8893040635217231</v>
      </c>
      <c r="U23" s="16"/>
      <c r="V23" s="16">
        <f>(V15-V10)/V10*100</f>
        <v>10.128938217149971</v>
      </c>
      <c r="W23" s="12"/>
      <c r="X23" s="12"/>
      <c r="Y23" s="12"/>
    </row>
    <row r="24" spans="1:27" x14ac:dyDescent="0.45">
      <c r="A24" s="4"/>
      <c r="B24" s="4"/>
      <c r="C24" s="4"/>
      <c r="D24" s="70"/>
      <c r="E24" s="32"/>
      <c r="F24" s="49"/>
      <c r="G24" s="49"/>
      <c r="H24" s="49"/>
      <c r="I24" s="70"/>
      <c r="J24" s="70"/>
      <c r="K24" s="83"/>
      <c r="L24" s="81"/>
      <c r="M24" s="81"/>
      <c r="N24" s="81"/>
      <c r="O24" s="83"/>
      <c r="P24" s="83"/>
      <c r="Q24" s="81"/>
      <c r="R24" s="81"/>
      <c r="S24" s="81"/>
      <c r="T24" s="84"/>
      <c r="U24" s="83"/>
      <c r="V24" s="85"/>
      <c r="W24" s="86"/>
      <c r="X24" s="121"/>
      <c r="Y24" s="70"/>
      <c r="Z24" s="4"/>
      <c r="AA24" s="4"/>
    </row>
    <row r="25" spans="1:27" x14ac:dyDescent="0.45">
      <c r="A25" s="4"/>
      <c r="B25" s="15"/>
      <c r="C25" s="15"/>
      <c r="D25" s="32"/>
      <c r="E25" s="50"/>
      <c r="F25" s="32"/>
      <c r="G25" s="32"/>
      <c r="H25" s="32"/>
      <c r="I25" s="15"/>
      <c r="J25" s="15"/>
      <c r="K25" s="83"/>
      <c r="L25" s="12"/>
      <c r="M25" s="12"/>
      <c r="N25" s="12"/>
      <c r="O25" s="12"/>
      <c r="P25" s="83"/>
      <c r="Q25" s="12"/>
      <c r="R25" s="12"/>
      <c r="S25" s="12"/>
      <c r="T25" s="12"/>
      <c r="U25" s="83"/>
      <c r="V25" s="12"/>
      <c r="W25" s="86"/>
      <c r="X25" s="121"/>
      <c r="Y25" s="4"/>
      <c r="Z25" s="4"/>
      <c r="AA25" s="4"/>
    </row>
    <row r="26" spans="1:27" x14ac:dyDescent="0.45">
      <c r="A26" s="4"/>
      <c r="B26" s="15"/>
      <c r="C26" s="15"/>
      <c r="D26" s="32"/>
      <c r="E26" s="32"/>
      <c r="F26" s="25"/>
      <c r="G26" s="25"/>
      <c r="H26" s="25"/>
      <c r="I26" s="9"/>
      <c r="J26" s="9"/>
      <c r="K26" s="83"/>
      <c r="L26" s="120"/>
      <c r="M26" s="120"/>
      <c r="N26" s="120"/>
      <c r="O26" s="120"/>
      <c r="P26" s="83"/>
      <c r="Q26" s="120"/>
      <c r="R26" s="120"/>
      <c r="S26" s="120"/>
      <c r="T26" s="120"/>
      <c r="U26" s="83"/>
      <c r="V26" s="120"/>
      <c r="W26" s="86"/>
      <c r="X26" s="121"/>
      <c r="Y26" s="4"/>
      <c r="Z26" s="4"/>
      <c r="AA26" s="4"/>
    </row>
    <row r="27" spans="1:27" x14ac:dyDescent="0.45">
      <c r="E27" s="70"/>
      <c r="F27" s="25"/>
      <c r="G27" s="25"/>
      <c r="H27" s="25"/>
      <c r="I27" s="9"/>
      <c r="J27" s="9"/>
      <c r="K27" s="83"/>
      <c r="L27" s="15"/>
      <c r="M27" s="15"/>
      <c r="N27" s="15"/>
      <c r="O27" s="15"/>
      <c r="P27" s="83"/>
      <c r="Q27" s="15"/>
      <c r="R27" s="15"/>
      <c r="S27" s="15"/>
      <c r="T27" s="15"/>
      <c r="U27" s="83"/>
      <c r="V27" s="15"/>
      <c r="W27" s="86"/>
      <c r="X27" s="121"/>
      <c r="Y27" s="4"/>
      <c r="Z27" s="4"/>
      <c r="AA27" s="4"/>
    </row>
    <row r="28" spans="1:27" x14ac:dyDescent="0.45">
      <c r="F28" s="9"/>
      <c r="G28" s="9"/>
      <c r="H28" s="9"/>
      <c r="I28" s="9"/>
      <c r="J28" s="9"/>
      <c r="K28" s="83"/>
      <c r="L28" s="15"/>
      <c r="M28" s="15"/>
      <c r="N28" s="15"/>
      <c r="O28" s="15"/>
      <c r="P28" s="83"/>
      <c r="Q28" s="15"/>
      <c r="R28" s="15"/>
      <c r="S28" s="15"/>
      <c r="T28" s="15"/>
      <c r="U28" s="83"/>
      <c r="V28" s="15"/>
      <c r="W28" s="86"/>
      <c r="X28" s="121"/>
    </row>
    <row r="29" spans="1:27" x14ac:dyDescent="0.45">
      <c r="F29" s="9"/>
      <c r="G29" s="9"/>
      <c r="H29" s="9"/>
      <c r="I29" s="9"/>
      <c r="J29" s="9"/>
      <c r="K29" s="83"/>
      <c r="L29" s="4"/>
      <c r="M29" s="4"/>
      <c r="N29" s="4"/>
      <c r="O29" s="4"/>
      <c r="P29" s="83"/>
      <c r="Q29" s="4"/>
      <c r="R29" s="4"/>
      <c r="S29" s="4"/>
      <c r="T29" s="4"/>
      <c r="U29" s="83"/>
      <c r="V29" s="4"/>
      <c r="W29" s="86"/>
      <c r="X29" s="121"/>
    </row>
    <row r="30" spans="1:27" x14ac:dyDescent="0.45">
      <c r="F30" s="9"/>
      <c r="G30" s="9"/>
      <c r="H30" s="9"/>
      <c r="I30" s="9"/>
      <c r="J30" s="9"/>
    </row>
    <row r="31" spans="1:27" x14ac:dyDescent="0.45">
      <c r="F31" s="9"/>
      <c r="G31" s="9"/>
      <c r="H31" s="9"/>
      <c r="I31" s="9"/>
      <c r="J31" s="9"/>
    </row>
    <row r="32" spans="1:27" x14ac:dyDescent="0.45">
      <c r="F32" s="9"/>
      <c r="G32" s="9"/>
      <c r="H32" s="9"/>
      <c r="I32" s="9"/>
      <c r="J32" s="9"/>
    </row>
    <row r="33" spans="6:10" x14ac:dyDescent="0.45">
      <c r="F33" s="9"/>
      <c r="G33" s="9"/>
      <c r="H33" s="9"/>
      <c r="I33" s="9"/>
      <c r="J33" s="9"/>
    </row>
    <row r="34" spans="6:10" x14ac:dyDescent="0.45">
      <c r="F34" s="9"/>
      <c r="G34" s="9"/>
      <c r="H34" s="9"/>
      <c r="I34" s="9"/>
      <c r="J34" s="9"/>
    </row>
    <row r="35" spans="6:10" x14ac:dyDescent="0.45">
      <c r="F35" s="9"/>
      <c r="G35" s="9"/>
      <c r="H35" s="9"/>
      <c r="I35" s="9"/>
      <c r="J35" s="9"/>
    </row>
    <row r="36" spans="6:10" x14ac:dyDescent="0.45">
      <c r="F36" s="9"/>
      <c r="G36" s="9"/>
      <c r="H36" s="9"/>
      <c r="I36" s="9"/>
      <c r="J36" s="9"/>
    </row>
    <row r="37" spans="6:10" x14ac:dyDescent="0.45">
      <c r="F37" s="9"/>
      <c r="G37" s="9"/>
      <c r="H37" s="9"/>
      <c r="I37" s="9"/>
      <c r="J37" s="9"/>
    </row>
    <row r="38" spans="6:10" x14ac:dyDescent="0.45">
      <c r="F38" s="9"/>
      <c r="G38" s="9"/>
      <c r="H38" s="9"/>
      <c r="I38" s="9"/>
      <c r="J38" s="9"/>
    </row>
    <row r="39" spans="6:10" x14ac:dyDescent="0.45">
      <c r="F39" s="9"/>
      <c r="G39" s="9"/>
      <c r="H39" s="9"/>
      <c r="I39" s="9"/>
      <c r="J39" s="9"/>
    </row>
  </sheetData>
  <mergeCells count="6">
    <mergeCell ref="A7:V7"/>
    <mergeCell ref="X7:Z7"/>
    <mergeCell ref="B8:F8"/>
    <mergeCell ref="G8:K8"/>
    <mergeCell ref="L8:P8"/>
    <mergeCell ref="Q8:U8"/>
  </mergeCells>
  <hyperlinks>
    <hyperlink ref="A1" location="'Sample List'!A1" display="'Sample List'!A1" xr:uid="{00000000-0004-0000-0900-000000000000}"/>
    <hyperlink ref="B1" location="'Calculations file'!A1" display="'Calculations file'!A1" xr:uid="{00000000-0004-0000-0900-000001000000}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7030A0"/>
  </sheetPr>
  <dimension ref="A1:AE41"/>
  <sheetViews>
    <sheetView zoomScale="60" zoomScaleNormal="60" workbookViewId="0">
      <selection activeCell="B1" sqref="B1"/>
    </sheetView>
  </sheetViews>
  <sheetFormatPr defaultRowHeight="13.8" x14ac:dyDescent="0.45"/>
  <cols>
    <col min="1" max="1" width="29.76171875" bestFit="1" customWidth="1"/>
    <col min="2" max="2" width="15.76171875" bestFit="1" customWidth="1"/>
    <col min="4" max="4" width="10.47265625" bestFit="1" customWidth="1"/>
    <col min="5" max="5" width="13.47265625" bestFit="1" customWidth="1"/>
    <col min="6" max="9" width="13.47265625" customWidth="1"/>
    <col min="10" max="10" width="13.234375" bestFit="1" customWidth="1"/>
    <col min="11" max="11" width="11.6171875" bestFit="1" customWidth="1"/>
    <col min="12" max="12" width="18.47265625" bestFit="1" customWidth="1"/>
    <col min="13" max="13" width="16.47265625" bestFit="1" customWidth="1"/>
    <col min="14" max="14" width="13.6171875" customWidth="1"/>
    <col min="15" max="15" width="21.37890625" customWidth="1"/>
    <col min="16" max="16" width="14.76171875" customWidth="1"/>
    <col min="17" max="17" width="17.6171875" customWidth="1"/>
    <col min="18" max="18" width="15.37890625" customWidth="1"/>
    <col min="19" max="19" width="14.47265625" customWidth="1"/>
    <col min="22" max="22" width="12.234375" bestFit="1" customWidth="1"/>
    <col min="24" max="24" width="13.234375" bestFit="1" customWidth="1"/>
    <col min="25" max="25" width="8.76171875" bestFit="1" customWidth="1"/>
    <col min="26" max="26" width="18.47265625" bestFit="1" customWidth="1"/>
    <col min="27" max="27" width="8.76171875" bestFit="1" customWidth="1"/>
    <col min="28" max="28" width="18.47265625" bestFit="1" customWidth="1"/>
    <col min="30" max="30" width="18.76171875" customWidth="1"/>
  </cols>
  <sheetData>
    <row r="1" spans="1:31" x14ac:dyDescent="0.45">
      <c r="A1" s="92" t="s">
        <v>78</v>
      </c>
      <c r="B1" s="93" t="s">
        <v>79</v>
      </c>
      <c r="C1" s="7"/>
    </row>
    <row r="2" spans="1:31" ht="14.1" x14ac:dyDescent="0.5">
      <c r="A2" s="1" t="s">
        <v>124</v>
      </c>
      <c r="B2" s="1"/>
      <c r="C2" s="1"/>
    </row>
    <row r="3" spans="1:31" ht="14.1" x14ac:dyDescent="0.5">
      <c r="A3" s="1"/>
      <c r="B3" s="1"/>
      <c r="C3" s="1"/>
    </row>
    <row r="4" spans="1:31" ht="30" x14ac:dyDescent="0.45">
      <c r="A4" s="68" t="s">
        <v>0</v>
      </c>
      <c r="B4" s="68" t="s">
        <v>1</v>
      </c>
      <c r="C4" s="68" t="s">
        <v>2</v>
      </c>
      <c r="D4" s="140" t="s">
        <v>3</v>
      </c>
      <c r="E4" s="140" t="s">
        <v>4</v>
      </c>
      <c r="F4" s="140" t="s">
        <v>5</v>
      </c>
      <c r="G4" s="140" t="s">
        <v>6</v>
      </c>
      <c r="H4" s="140" t="s">
        <v>7</v>
      </c>
      <c r="I4" s="140" t="s">
        <v>8</v>
      </c>
      <c r="J4" s="140" t="s">
        <v>9</v>
      </c>
      <c r="K4" s="140" t="s">
        <v>10</v>
      </c>
      <c r="L4" s="140" t="s">
        <v>11</v>
      </c>
      <c r="M4" s="140" t="s">
        <v>12</v>
      </c>
      <c r="N4" s="140" t="s">
        <v>13</v>
      </c>
      <c r="O4" s="140" t="s">
        <v>14</v>
      </c>
      <c r="P4" s="140" t="s">
        <v>15</v>
      </c>
      <c r="Q4" s="140" t="s">
        <v>16</v>
      </c>
      <c r="Z4" s="57"/>
      <c r="AA4" s="57"/>
      <c r="AB4" s="57"/>
      <c r="AC4" s="57"/>
      <c r="AD4" s="57"/>
      <c r="AE4" s="57"/>
    </row>
    <row r="5" spans="1:31" x14ac:dyDescent="0.45">
      <c r="A5" s="4" t="s">
        <v>61</v>
      </c>
      <c r="B5" s="8">
        <v>44203</v>
      </c>
      <c r="C5" s="71"/>
      <c r="D5" s="58">
        <v>20</v>
      </c>
      <c r="E5" s="58"/>
      <c r="F5" s="4">
        <v>45</v>
      </c>
      <c r="G5" s="4">
        <v>95</v>
      </c>
      <c r="H5" s="4" t="s">
        <v>96</v>
      </c>
      <c r="I5" s="4"/>
      <c r="J5" s="4"/>
      <c r="K5" s="4" t="s">
        <v>97</v>
      </c>
      <c r="L5" s="4" t="s">
        <v>98</v>
      </c>
      <c r="M5" s="4" t="s">
        <v>99</v>
      </c>
      <c r="N5" s="4" t="s">
        <v>100</v>
      </c>
      <c r="O5" s="4">
        <v>1</v>
      </c>
      <c r="P5" s="8" t="s">
        <v>101</v>
      </c>
      <c r="Q5" s="10" t="s">
        <v>102</v>
      </c>
      <c r="T5" s="4"/>
      <c r="Z5" s="19"/>
      <c r="AA5" s="55"/>
      <c r="AB5" s="55"/>
      <c r="AC5" s="55"/>
      <c r="AD5" s="55"/>
      <c r="AE5" s="55"/>
    </row>
    <row r="6" spans="1:31" ht="14.1" x14ac:dyDescent="0.5">
      <c r="L6" s="1"/>
      <c r="M6" s="1"/>
      <c r="N6" s="1"/>
      <c r="O6" s="1"/>
      <c r="P6" s="1"/>
      <c r="Q6" s="23"/>
      <c r="Z6" s="19"/>
      <c r="AA6" s="55"/>
      <c r="AB6" s="55"/>
      <c r="AC6" s="55"/>
      <c r="AD6" s="56"/>
      <c r="AE6" s="56"/>
    </row>
    <row r="7" spans="1:31" ht="14.1" x14ac:dyDescent="0.5">
      <c r="A7" s="173" t="s">
        <v>19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4"/>
      <c r="X7" s="175" t="s">
        <v>18</v>
      </c>
      <c r="Y7" s="175"/>
      <c r="Z7" s="175"/>
      <c r="AA7" s="14"/>
      <c r="AC7" s="55"/>
      <c r="AD7" s="56"/>
      <c r="AE7" s="56"/>
    </row>
    <row r="8" spans="1:31" x14ac:dyDescent="0.45">
      <c r="A8" s="75" t="s">
        <v>23</v>
      </c>
      <c r="B8" s="174" t="s">
        <v>21</v>
      </c>
      <c r="C8" s="174"/>
      <c r="D8" s="174"/>
      <c r="E8" s="174"/>
      <c r="F8" s="174"/>
      <c r="G8" s="172" t="s">
        <v>63</v>
      </c>
      <c r="H8" s="172"/>
      <c r="I8" s="172"/>
      <c r="J8" s="172"/>
      <c r="K8" s="172"/>
      <c r="L8" s="172" t="s">
        <v>64</v>
      </c>
      <c r="M8" s="172"/>
      <c r="N8" s="172"/>
      <c r="O8" s="172"/>
      <c r="P8" s="172"/>
      <c r="Q8" s="172" t="s">
        <v>65</v>
      </c>
      <c r="R8" s="172"/>
      <c r="S8" s="172"/>
      <c r="T8" s="172"/>
      <c r="U8" s="172"/>
      <c r="V8" s="76" t="s">
        <v>66</v>
      </c>
      <c r="W8" s="77"/>
      <c r="X8" s="141" t="s">
        <v>31</v>
      </c>
      <c r="Y8" s="141" t="s">
        <v>20</v>
      </c>
      <c r="Z8" s="78" t="s">
        <v>32</v>
      </c>
      <c r="AA8" s="24"/>
      <c r="AC8" s="55"/>
      <c r="AD8" s="56"/>
      <c r="AE8" s="56"/>
    </row>
    <row r="9" spans="1:31" x14ac:dyDescent="0.45">
      <c r="A9" s="79" t="s">
        <v>30</v>
      </c>
      <c r="B9" s="79" t="s">
        <v>24</v>
      </c>
      <c r="C9" s="79" t="s">
        <v>25</v>
      </c>
      <c r="D9" s="79" t="s">
        <v>26</v>
      </c>
      <c r="E9" s="79" t="s">
        <v>62</v>
      </c>
      <c r="F9" s="79" t="s">
        <v>28</v>
      </c>
      <c r="G9" s="79" t="s">
        <v>24</v>
      </c>
      <c r="H9" s="79" t="s">
        <v>25</v>
      </c>
      <c r="I9" s="79" t="s">
        <v>26</v>
      </c>
      <c r="J9" s="79" t="s">
        <v>27</v>
      </c>
      <c r="K9" s="79" t="s">
        <v>28</v>
      </c>
      <c r="L9" s="79" t="s">
        <v>24</v>
      </c>
      <c r="M9" s="79" t="s">
        <v>25</v>
      </c>
      <c r="N9" s="79" t="s">
        <v>26</v>
      </c>
      <c r="O9" s="79" t="s">
        <v>27</v>
      </c>
      <c r="P9" s="79" t="s">
        <v>28</v>
      </c>
      <c r="Q9" s="79" t="s">
        <v>24</v>
      </c>
      <c r="R9" s="79" t="s">
        <v>25</v>
      </c>
      <c r="S9" s="79" t="s">
        <v>26</v>
      </c>
      <c r="T9" s="79" t="s">
        <v>27</v>
      </c>
      <c r="U9" s="79" t="s">
        <v>28</v>
      </c>
      <c r="V9" s="79" t="s">
        <v>67</v>
      </c>
      <c r="W9" s="80"/>
      <c r="X9" s="79">
        <v>10</v>
      </c>
      <c r="Y9" s="79">
        <v>1</v>
      </c>
      <c r="Z9" s="81">
        <v>10</v>
      </c>
      <c r="AA9" s="70"/>
      <c r="AC9" s="55"/>
      <c r="AD9" s="56"/>
      <c r="AE9" s="56"/>
    </row>
    <row r="10" spans="1:31" x14ac:dyDescent="0.45">
      <c r="A10" s="79">
        <v>0</v>
      </c>
      <c r="B10" s="82"/>
      <c r="C10" s="82"/>
      <c r="D10" s="82"/>
      <c r="E10" s="82" t="e">
        <f t="shared" ref="E10:E21" si="0">AVERAGE(B10:D10)</f>
        <v>#DIV/0!</v>
      </c>
      <c r="F10" s="82" t="e">
        <f t="shared" ref="F10:F21" si="1">_xlfn.STDEV.S(B10:D10)</f>
        <v>#DIV/0!</v>
      </c>
      <c r="G10" s="81"/>
      <c r="H10" s="81"/>
      <c r="I10" s="81"/>
      <c r="J10" s="83" t="e">
        <f>AVERAGE(G10:I10)</f>
        <v>#DIV/0!</v>
      </c>
      <c r="K10" s="83" t="e">
        <f>_xlfn.STDEV.S(G10:I10)</f>
        <v>#DIV/0!</v>
      </c>
      <c r="L10" s="81"/>
      <c r="M10" s="81"/>
      <c r="N10" s="81"/>
      <c r="O10" s="83" t="e">
        <f>AVERAGE(L10:N10)</f>
        <v>#DIV/0!</v>
      </c>
      <c r="P10" s="83" t="e">
        <f>_xlfn.STDEV.S(L10:N10)</f>
        <v>#DIV/0!</v>
      </c>
      <c r="Q10" s="81"/>
      <c r="R10" s="81"/>
      <c r="S10" s="81"/>
      <c r="T10" s="84" t="e">
        <f>AVERAGE(Q10:S10)</f>
        <v>#DIV/0!</v>
      </c>
      <c r="U10" s="84" t="e">
        <f>_xlfn.STDEV.S(Q10:S10)</f>
        <v>#DIV/0!</v>
      </c>
      <c r="V10" s="84" t="e">
        <f>J10*O10*T10/1000</f>
        <v>#DIV/0!</v>
      </c>
      <c r="W10" s="86"/>
      <c r="X10" s="87"/>
      <c r="Y10" s="88"/>
      <c r="Z10" s="89"/>
      <c r="AA10" s="55"/>
      <c r="AB10" s="55"/>
      <c r="AC10" s="55"/>
      <c r="AD10" s="56"/>
      <c r="AE10" s="56"/>
    </row>
    <row r="11" spans="1:31" x14ac:dyDescent="0.45">
      <c r="A11" s="79">
        <v>2</v>
      </c>
      <c r="B11" s="82"/>
      <c r="C11" s="82"/>
      <c r="D11" s="82"/>
      <c r="E11" s="82" t="e">
        <f t="shared" si="0"/>
        <v>#DIV/0!</v>
      </c>
      <c r="F11" s="82" t="e">
        <f t="shared" si="1"/>
        <v>#DIV/0!</v>
      </c>
      <c r="G11" s="81"/>
      <c r="H11" s="81"/>
      <c r="I11" s="81"/>
      <c r="J11" s="83" t="e">
        <f t="shared" ref="J11:J21" si="2">AVERAGE(G11:I11)</f>
        <v>#DIV/0!</v>
      </c>
      <c r="K11" s="83" t="e">
        <f t="shared" ref="K11:K21" si="3">_xlfn.STDEV.S(G11:I11)</f>
        <v>#DIV/0!</v>
      </c>
      <c r="L11" s="81"/>
      <c r="M11" s="81"/>
      <c r="N11" s="81"/>
      <c r="O11" s="83" t="e">
        <f t="shared" ref="O11:O21" si="4">AVERAGE(L11:N11)</f>
        <v>#DIV/0!</v>
      </c>
      <c r="P11" s="83" t="e">
        <f t="shared" ref="P11:P21" si="5">_xlfn.STDEV.S(L11:N11)</f>
        <v>#DIV/0!</v>
      </c>
      <c r="Q11" s="81"/>
      <c r="R11" s="81"/>
      <c r="S11" s="81"/>
      <c r="T11" s="84" t="e">
        <f t="shared" ref="T11:T21" si="6">AVERAGE(Q11:S11)</f>
        <v>#DIV/0!</v>
      </c>
      <c r="U11" s="84" t="e">
        <f t="shared" ref="U11:U21" si="7">_xlfn.STDEV.S(Q11:S11)</f>
        <v>#DIV/0!</v>
      </c>
      <c r="V11" s="84" t="e">
        <f t="shared" ref="V11:V21" si="8">J11*O11*T11/1000</f>
        <v>#DIV/0!</v>
      </c>
      <c r="W11" s="86"/>
      <c r="X11" s="87"/>
      <c r="Y11" s="88"/>
      <c r="Z11" s="90"/>
      <c r="AA11" s="56"/>
      <c r="AB11" s="55"/>
      <c r="AC11" s="55"/>
      <c r="AD11" s="55"/>
      <c r="AE11" s="55"/>
    </row>
    <row r="12" spans="1:31" x14ac:dyDescent="0.45">
      <c r="A12" s="79">
        <v>4</v>
      </c>
      <c r="B12" s="82"/>
      <c r="C12" s="82"/>
      <c r="D12" s="82"/>
      <c r="E12" s="82" t="e">
        <f t="shared" si="0"/>
        <v>#DIV/0!</v>
      </c>
      <c r="F12" s="82" t="e">
        <f t="shared" si="1"/>
        <v>#DIV/0!</v>
      </c>
      <c r="G12" s="81"/>
      <c r="H12" s="81"/>
      <c r="I12" s="81"/>
      <c r="J12" s="83" t="e">
        <f t="shared" si="2"/>
        <v>#DIV/0!</v>
      </c>
      <c r="K12" s="83" t="e">
        <f t="shared" si="3"/>
        <v>#DIV/0!</v>
      </c>
      <c r="L12" s="81"/>
      <c r="M12" s="81"/>
      <c r="N12" s="81"/>
      <c r="O12" s="83" t="e">
        <f t="shared" si="4"/>
        <v>#DIV/0!</v>
      </c>
      <c r="P12" s="83" t="e">
        <f t="shared" si="5"/>
        <v>#DIV/0!</v>
      </c>
      <c r="Q12" s="81"/>
      <c r="R12" s="81"/>
      <c r="S12" s="81"/>
      <c r="T12" s="84" t="e">
        <f t="shared" si="6"/>
        <v>#DIV/0!</v>
      </c>
      <c r="U12" s="84" t="e">
        <f t="shared" si="7"/>
        <v>#DIV/0!</v>
      </c>
      <c r="V12" s="84" t="e">
        <f t="shared" si="8"/>
        <v>#DIV/0!</v>
      </c>
      <c r="W12" s="86"/>
      <c r="X12" s="87"/>
      <c r="Y12" s="88"/>
      <c r="Z12" s="90"/>
      <c r="AA12" s="54"/>
      <c r="AB12" s="54"/>
      <c r="AC12" s="54"/>
      <c r="AD12" s="54"/>
      <c r="AE12" s="54"/>
    </row>
    <row r="13" spans="1:31" x14ac:dyDescent="0.45">
      <c r="A13" s="79">
        <v>6</v>
      </c>
      <c r="B13" s="82"/>
      <c r="C13" s="82"/>
      <c r="D13" s="82"/>
      <c r="E13" s="82" t="e">
        <f t="shared" si="0"/>
        <v>#DIV/0!</v>
      </c>
      <c r="F13" s="82" t="e">
        <f t="shared" si="1"/>
        <v>#DIV/0!</v>
      </c>
      <c r="G13" s="81"/>
      <c r="H13" s="81"/>
      <c r="I13" s="81"/>
      <c r="J13" s="83" t="e">
        <f t="shared" si="2"/>
        <v>#DIV/0!</v>
      </c>
      <c r="K13" s="83" t="e">
        <f t="shared" si="3"/>
        <v>#DIV/0!</v>
      </c>
      <c r="L13" s="81"/>
      <c r="M13" s="81"/>
      <c r="N13" s="81"/>
      <c r="O13" s="83" t="e">
        <f t="shared" si="4"/>
        <v>#DIV/0!</v>
      </c>
      <c r="P13" s="83" t="e">
        <f t="shared" si="5"/>
        <v>#DIV/0!</v>
      </c>
      <c r="Q13" s="81"/>
      <c r="R13" s="81"/>
      <c r="S13" s="81"/>
      <c r="T13" s="84" t="e">
        <f t="shared" si="6"/>
        <v>#DIV/0!</v>
      </c>
      <c r="U13" s="84" t="e">
        <f t="shared" si="7"/>
        <v>#DIV/0!</v>
      </c>
      <c r="V13" s="84" t="e">
        <f t="shared" si="8"/>
        <v>#DIV/0!</v>
      </c>
      <c r="W13" s="86"/>
      <c r="X13" s="87"/>
      <c r="Y13" s="88"/>
      <c r="Z13" s="90"/>
      <c r="AA13" s="54"/>
      <c r="AB13" s="54"/>
      <c r="AC13" s="54"/>
      <c r="AD13" s="54"/>
      <c r="AE13" s="54"/>
    </row>
    <row r="14" spans="1:31" x14ac:dyDescent="0.45">
      <c r="A14" s="79"/>
      <c r="B14" s="82"/>
      <c r="C14" s="82"/>
      <c r="D14" s="82"/>
      <c r="E14" s="82" t="e">
        <f t="shared" si="0"/>
        <v>#DIV/0!</v>
      </c>
      <c r="F14" s="82" t="e">
        <f t="shared" si="1"/>
        <v>#DIV/0!</v>
      </c>
      <c r="G14" s="83"/>
      <c r="H14" s="83"/>
      <c r="I14" s="83"/>
      <c r="J14" s="83" t="e">
        <f t="shared" si="2"/>
        <v>#DIV/0!</v>
      </c>
      <c r="K14" s="83" t="e">
        <f t="shared" si="3"/>
        <v>#DIV/0!</v>
      </c>
      <c r="L14" s="82"/>
      <c r="M14" s="82"/>
      <c r="N14" s="82"/>
      <c r="O14" s="83" t="e">
        <f t="shared" si="4"/>
        <v>#DIV/0!</v>
      </c>
      <c r="P14" s="83" t="e">
        <f t="shared" si="5"/>
        <v>#DIV/0!</v>
      </c>
      <c r="Q14" s="82"/>
      <c r="R14" s="82"/>
      <c r="S14" s="82"/>
      <c r="T14" s="84" t="e">
        <f t="shared" si="6"/>
        <v>#DIV/0!</v>
      </c>
      <c r="U14" s="84" t="e">
        <f t="shared" si="7"/>
        <v>#DIV/0!</v>
      </c>
      <c r="V14" s="84" t="e">
        <f t="shared" si="8"/>
        <v>#DIV/0!</v>
      </c>
      <c r="W14" s="86"/>
      <c r="X14" s="87"/>
      <c r="Y14" s="88"/>
      <c r="Z14" s="91"/>
    </row>
    <row r="15" spans="1:31" x14ac:dyDescent="0.45">
      <c r="A15" s="79">
        <v>24</v>
      </c>
      <c r="B15" s="82"/>
      <c r="C15" s="82"/>
      <c r="D15" s="82"/>
      <c r="E15" s="82" t="e">
        <f t="shared" si="0"/>
        <v>#DIV/0!</v>
      </c>
      <c r="F15" s="82" t="e">
        <f t="shared" si="1"/>
        <v>#DIV/0!</v>
      </c>
      <c r="G15" s="83"/>
      <c r="H15" s="83"/>
      <c r="I15" s="83"/>
      <c r="J15" s="83" t="e">
        <f t="shared" si="2"/>
        <v>#DIV/0!</v>
      </c>
      <c r="K15" s="83" t="e">
        <f t="shared" si="3"/>
        <v>#DIV/0!</v>
      </c>
      <c r="L15" s="82"/>
      <c r="M15" s="82"/>
      <c r="N15" s="82"/>
      <c r="O15" s="83" t="e">
        <f t="shared" si="4"/>
        <v>#DIV/0!</v>
      </c>
      <c r="P15" s="83" t="e">
        <f t="shared" si="5"/>
        <v>#DIV/0!</v>
      </c>
      <c r="Q15" s="82"/>
      <c r="R15" s="82"/>
      <c r="S15" s="82"/>
      <c r="T15" s="84" t="e">
        <f t="shared" si="6"/>
        <v>#DIV/0!</v>
      </c>
      <c r="U15" s="84" t="e">
        <f t="shared" si="7"/>
        <v>#DIV/0!</v>
      </c>
      <c r="V15" s="84" t="e">
        <f t="shared" si="8"/>
        <v>#DIV/0!</v>
      </c>
      <c r="W15" s="86"/>
      <c r="X15" s="87"/>
      <c r="Y15" s="88"/>
      <c r="Z15" s="91"/>
    </row>
    <row r="16" spans="1:31" x14ac:dyDescent="0.45">
      <c r="A16" s="79">
        <v>48</v>
      </c>
      <c r="B16" s="82"/>
      <c r="C16" s="82"/>
      <c r="D16" s="82"/>
      <c r="E16" s="82" t="e">
        <f t="shared" si="0"/>
        <v>#DIV/0!</v>
      </c>
      <c r="F16" s="82" t="e">
        <f t="shared" si="1"/>
        <v>#DIV/0!</v>
      </c>
      <c r="G16" s="81"/>
      <c r="H16" s="81"/>
      <c r="I16" s="81"/>
      <c r="J16" s="83" t="e">
        <f t="shared" si="2"/>
        <v>#DIV/0!</v>
      </c>
      <c r="K16" s="83" t="e">
        <f t="shared" si="3"/>
        <v>#DIV/0!</v>
      </c>
      <c r="L16" s="79"/>
      <c r="M16" s="79"/>
      <c r="N16" s="79"/>
      <c r="O16" s="83" t="e">
        <f t="shared" si="4"/>
        <v>#DIV/0!</v>
      </c>
      <c r="P16" s="83" t="e">
        <f t="shared" si="5"/>
        <v>#DIV/0!</v>
      </c>
      <c r="Q16" s="81"/>
      <c r="R16" s="81"/>
      <c r="S16" s="81"/>
      <c r="T16" s="84" t="e">
        <f t="shared" si="6"/>
        <v>#DIV/0!</v>
      </c>
      <c r="U16" s="84" t="e">
        <f t="shared" si="7"/>
        <v>#DIV/0!</v>
      </c>
      <c r="V16" s="84" t="e">
        <f t="shared" si="8"/>
        <v>#DIV/0!</v>
      </c>
      <c r="W16" s="86"/>
      <c r="X16" s="87"/>
      <c r="Y16" s="88"/>
      <c r="Z16" s="91"/>
    </row>
    <row r="17" spans="1:27" x14ac:dyDescent="0.45">
      <c r="A17" s="79">
        <v>72</v>
      </c>
      <c r="B17" s="82"/>
      <c r="C17" s="82"/>
      <c r="D17" s="82"/>
      <c r="E17" s="82" t="e">
        <f t="shared" si="0"/>
        <v>#DIV/0!</v>
      </c>
      <c r="F17" s="82" t="e">
        <f t="shared" si="1"/>
        <v>#DIV/0!</v>
      </c>
      <c r="G17" s="81"/>
      <c r="H17" s="81"/>
      <c r="I17" s="81"/>
      <c r="J17" s="83" t="e">
        <f t="shared" si="2"/>
        <v>#DIV/0!</v>
      </c>
      <c r="K17" s="83" t="e">
        <f t="shared" si="3"/>
        <v>#DIV/0!</v>
      </c>
      <c r="L17" s="79"/>
      <c r="M17" s="79"/>
      <c r="N17" s="79"/>
      <c r="O17" s="83" t="e">
        <f t="shared" si="4"/>
        <v>#DIV/0!</v>
      </c>
      <c r="P17" s="83" t="e">
        <f t="shared" si="5"/>
        <v>#DIV/0!</v>
      </c>
      <c r="Q17" s="81"/>
      <c r="R17" s="81"/>
      <c r="S17" s="81"/>
      <c r="T17" s="84" t="e">
        <f t="shared" si="6"/>
        <v>#DIV/0!</v>
      </c>
      <c r="U17" s="84" t="e">
        <f t="shared" si="7"/>
        <v>#DIV/0!</v>
      </c>
      <c r="V17" s="84" t="e">
        <f t="shared" si="8"/>
        <v>#DIV/0!</v>
      </c>
      <c r="W17" s="86"/>
      <c r="X17" s="87"/>
      <c r="Y17" s="88"/>
      <c r="Z17" s="91"/>
    </row>
    <row r="18" spans="1:27" x14ac:dyDescent="0.45">
      <c r="A18" s="79">
        <v>96</v>
      </c>
      <c r="B18" s="82"/>
      <c r="C18" s="82"/>
      <c r="D18" s="82"/>
      <c r="E18" s="82" t="e">
        <f t="shared" si="0"/>
        <v>#DIV/0!</v>
      </c>
      <c r="F18" s="82" t="e">
        <f t="shared" si="1"/>
        <v>#DIV/0!</v>
      </c>
      <c r="G18" s="81"/>
      <c r="H18" s="81"/>
      <c r="I18" s="81"/>
      <c r="J18" s="83" t="e">
        <f t="shared" si="2"/>
        <v>#DIV/0!</v>
      </c>
      <c r="K18" s="83" t="e">
        <f t="shared" si="3"/>
        <v>#DIV/0!</v>
      </c>
      <c r="L18" s="81"/>
      <c r="M18" s="81"/>
      <c r="N18" s="81"/>
      <c r="O18" s="83" t="e">
        <f t="shared" si="4"/>
        <v>#DIV/0!</v>
      </c>
      <c r="P18" s="83" t="e">
        <f t="shared" si="5"/>
        <v>#DIV/0!</v>
      </c>
      <c r="Q18" s="81"/>
      <c r="R18" s="81"/>
      <c r="S18" s="81"/>
      <c r="T18" s="84" t="e">
        <f t="shared" si="6"/>
        <v>#DIV/0!</v>
      </c>
      <c r="U18" s="84" t="e">
        <f t="shared" si="7"/>
        <v>#DIV/0!</v>
      </c>
      <c r="V18" s="84" t="e">
        <f t="shared" si="8"/>
        <v>#DIV/0!</v>
      </c>
      <c r="W18" s="86"/>
      <c r="X18" s="87"/>
      <c r="Y18" s="88"/>
      <c r="Z18" s="91"/>
    </row>
    <row r="19" spans="1:27" x14ac:dyDescent="0.45">
      <c r="A19" s="79">
        <v>120</v>
      </c>
      <c r="B19" s="82"/>
      <c r="C19" s="82"/>
      <c r="D19" s="82"/>
      <c r="E19" s="82" t="e">
        <f t="shared" si="0"/>
        <v>#DIV/0!</v>
      </c>
      <c r="F19" s="82" t="e">
        <f t="shared" si="1"/>
        <v>#DIV/0!</v>
      </c>
      <c r="G19" s="81"/>
      <c r="H19" s="81"/>
      <c r="I19" s="81"/>
      <c r="J19" s="83" t="e">
        <f t="shared" si="2"/>
        <v>#DIV/0!</v>
      </c>
      <c r="K19" s="83" t="e">
        <f t="shared" si="3"/>
        <v>#DIV/0!</v>
      </c>
      <c r="L19" s="81"/>
      <c r="M19" s="81"/>
      <c r="N19" s="81"/>
      <c r="O19" s="83" t="e">
        <f t="shared" si="4"/>
        <v>#DIV/0!</v>
      </c>
      <c r="P19" s="83" t="e">
        <f t="shared" si="5"/>
        <v>#DIV/0!</v>
      </c>
      <c r="Q19" s="81"/>
      <c r="R19" s="81"/>
      <c r="S19" s="81"/>
      <c r="T19" s="84" t="e">
        <f t="shared" si="6"/>
        <v>#DIV/0!</v>
      </c>
      <c r="U19" s="84" t="e">
        <f t="shared" si="7"/>
        <v>#DIV/0!</v>
      </c>
      <c r="V19" s="84" t="e">
        <f t="shared" si="8"/>
        <v>#DIV/0!</v>
      </c>
      <c r="W19" s="86"/>
      <c r="X19" s="87"/>
      <c r="Y19" s="88"/>
      <c r="Z19" s="91"/>
    </row>
    <row r="20" spans="1:27" x14ac:dyDescent="0.45">
      <c r="A20" s="79">
        <v>144</v>
      </c>
      <c r="B20" s="82"/>
      <c r="C20" s="82"/>
      <c r="D20" s="82"/>
      <c r="E20" s="82" t="e">
        <f t="shared" si="0"/>
        <v>#DIV/0!</v>
      </c>
      <c r="F20" s="82" t="e">
        <f t="shared" si="1"/>
        <v>#DIV/0!</v>
      </c>
      <c r="G20" s="81"/>
      <c r="H20" s="81"/>
      <c r="I20" s="81"/>
      <c r="J20" s="83" t="e">
        <f t="shared" si="2"/>
        <v>#DIV/0!</v>
      </c>
      <c r="K20" s="83" t="e">
        <f t="shared" si="3"/>
        <v>#DIV/0!</v>
      </c>
      <c r="L20" s="81"/>
      <c r="M20" s="81"/>
      <c r="N20" s="81"/>
      <c r="O20" s="83" t="e">
        <f t="shared" si="4"/>
        <v>#DIV/0!</v>
      </c>
      <c r="P20" s="83" t="e">
        <f t="shared" si="5"/>
        <v>#DIV/0!</v>
      </c>
      <c r="Q20" s="81"/>
      <c r="R20" s="81"/>
      <c r="S20" s="81"/>
      <c r="T20" s="84" t="e">
        <f t="shared" si="6"/>
        <v>#DIV/0!</v>
      </c>
      <c r="U20" s="84" t="e">
        <f t="shared" si="7"/>
        <v>#DIV/0!</v>
      </c>
      <c r="V20" s="84" t="e">
        <f t="shared" si="8"/>
        <v>#DIV/0!</v>
      </c>
      <c r="W20" s="86"/>
      <c r="X20" s="87"/>
      <c r="Y20" s="88"/>
      <c r="Z20" s="91"/>
    </row>
    <row r="21" spans="1:27" x14ac:dyDescent="0.45">
      <c r="A21" s="79">
        <v>168</v>
      </c>
      <c r="B21" s="82"/>
      <c r="C21" s="82"/>
      <c r="D21" s="82"/>
      <c r="E21" s="82" t="e">
        <f t="shared" si="0"/>
        <v>#DIV/0!</v>
      </c>
      <c r="F21" s="82" t="e">
        <f t="shared" si="1"/>
        <v>#DIV/0!</v>
      </c>
      <c r="G21" s="81"/>
      <c r="H21" s="81"/>
      <c r="I21" s="81"/>
      <c r="J21" s="83" t="e">
        <f t="shared" si="2"/>
        <v>#DIV/0!</v>
      </c>
      <c r="K21" s="83" t="e">
        <f t="shared" si="3"/>
        <v>#DIV/0!</v>
      </c>
      <c r="L21" s="81"/>
      <c r="M21" s="81"/>
      <c r="N21" s="81"/>
      <c r="O21" s="83" t="e">
        <f t="shared" si="4"/>
        <v>#DIV/0!</v>
      </c>
      <c r="P21" s="83" t="e">
        <f t="shared" si="5"/>
        <v>#DIV/0!</v>
      </c>
      <c r="Q21" s="81"/>
      <c r="R21" s="81"/>
      <c r="S21" s="81"/>
      <c r="T21" s="84" t="e">
        <f t="shared" si="6"/>
        <v>#DIV/0!</v>
      </c>
      <c r="U21" s="84" t="e">
        <f t="shared" si="7"/>
        <v>#DIV/0!</v>
      </c>
      <c r="V21" s="84" t="e">
        <f t="shared" si="8"/>
        <v>#DIV/0!</v>
      </c>
      <c r="W21" s="86"/>
      <c r="X21" s="87"/>
      <c r="Y21" s="88"/>
      <c r="Z21" s="91"/>
    </row>
    <row r="22" spans="1:27" x14ac:dyDescent="0.45">
      <c r="A22" s="79"/>
      <c r="B22" s="82"/>
      <c r="C22" s="82"/>
      <c r="D22" s="82"/>
      <c r="E22" s="82"/>
      <c r="F22" s="82"/>
      <c r="G22" s="81"/>
      <c r="H22" s="81"/>
      <c r="I22" s="81"/>
      <c r="J22" s="83"/>
      <c r="K22" s="83"/>
      <c r="L22" s="81"/>
      <c r="M22" s="81"/>
      <c r="N22" s="81"/>
      <c r="O22" s="83"/>
      <c r="P22" s="83"/>
      <c r="Q22" s="81"/>
      <c r="R22" s="81"/>
      <c r="S22" s="81"/>
      <c r="T22" s="84"/>
      <c r="U22" s="84"/>
      <c r="V22" s="85"/>
      <c r="W22" s="86"/>
      <c r="X22" s="87"/>
      <c r="Y22" s="88"/>
      <c r="Z22" s="91"/>
    </row>
    <row r="23" spans="1:27" x14ac:dyDescent="0.45">
      <c r="A23" s="79"/>
      <c r="B23" s="82"/>
      <c r="C23" s="82"/>
      <c r="D23" s="82"/>
      <c r="E23" s="82"/>
      <c r="F23" s="82"/>
      <c r="G23" s="81"/>
      <c r="H23" s="81"/>
      <c r="I23" s="81"/>
      <c r="J23" s="83"/>
      <c r="K23" s="83"/>
      <c r="L23" s="81"/>
      <c r="M23" s="81"/>
      <c r="N23" s="81"/>
      <c r="O23" s="83"/>
      <c r="P23" s="83"/>
      <c r="Q23" s="81"/>
      <c r="R23" s="81"/>
      <c r="S23" s="81"/>
      <c r="T23" s="84"/>
      <c r="U23" s="84"/>
      <c r="V23" s="85"/>
      <c r="W23" s="86"/>
      <c r="X23" s="87"/>
      <c r="Y23" s="88"/>
      <c r="Z23" s="91"/>
    </row>
    <row r="24" spans="1:27" x14ac:dyDescent="0.45">
      <c r="A24" s="79"/>
      <c r="B24" s="82"/>
      <c r="C24" s="82"/>
      <c r="D24" s="82"/>
      <c r="E24" s="82"/>
      <c r="F24" s="82"/>
      <c r="G24" s="81"/>
      <c r="H24" s="81"/>
      <c r="I24" s="81"/>
      <c r="J24" s="83"/>
      <c r="K24" s="83"/>
      <c r="L24" s="81"/>
      <c r="M24" s="81"/>
      <c r="N24" s="81"/>
      <c r="O24" s="83"/>
      <c r="P24" s="83"/>
      <c r="Q24" s="81"/>
      <c r="R24" s="81"/>
      <c r="S24" s="81"/>
      <c r="T24" s="84"/>
      <c r="U24" s="83"/>
      <c r="V24" s="85"/>
      <c r="W24" s="86"/>
      <c r="X24" s="121"/>
      <c r="Y24" s="88"/>
      <c r="Z24" s="91"/>
    </row>
    <row r="25" spans="1:27" x14ac:dyDescent="0.45">
      <c r="I25" s="12"/>
      <c r="J25" s="12"/>
      <c r="K25" s="83"/>
      <c r="L25" s="12"/>
      <c r="M25" s="12"/>
      <c r="N25" s="12"/>
      <c r="O25" s="12"/>
      <c r="P25" s="83"/>
      <c r="Q25" s="12"/>
      <c r="R25" s="12"/>
      <c r="S25" s="12"/>
      <c r="T25" s="12"/>
      <c r="U25" s="83"/>
      <c r="V25" s="12"/>
      <c r="W25" s="86"/>
      <c r="X25" s="121"/>
      <c r="Y25" s="12"/>
    </row>
    <row r="26" spans="1:27" x14ac:dyDescent="0.45">
      <c r="A26" s="4"/>
      <c r="B26" s="4"/>
      <c r="C26" s="4"/>
      <c r="D26" s="70"/>
      <c r="E26" s="32"/>
      <c r="F26" s="49"/>
      <c r="G26" s="49"/>
      <c r="H26" s="49"/>
      <c r="I26" s="70"/>
      <c r="J26" s="70"/>
      <c r="K26" s="83"/>
      <c r="L26" s="120"/>
      <c r="M26" s="120"/>
      <c r="N26" s="120"/>
      <c r="O26" s="120"/>
      <c r="P26" s="83"/>
      <c r="Q26" s="120"/>
      <c r="R26" s="120"/>
      <c r="S26" s="120"/>
      <c r="T26" s="120"/>
      <c r="U26" s="83"/>
      <c r="V26" s="120"/>
      <c r="W26" s="86"/>
      <c r="X26" s="121"/>
      <c r="Y26" s="70"/>
      <c r="Z26" s="4"/>
      <c r="AA26" s="4"/>
    </row>
    <row r="27" spans="1:27" x14ac:dyDescent="0.45">
      <c r="A27" s="4"/>
      <c r="B27" s="15"/>
      <c r="C27" s="15"/>
      <c r="D27" s="32"/>
      <c r="E27" s="50"/>
      <c r="F27" s="32"/>
      <c r="G27" s="32"/>
      <c r="H27" s="32"/>
      <c r="I27" s="15"/>
      <c r="J27" s="15"/>
      <c r="K27" s="83"/>
      <c r="L27" s="15"/>
      <c r="M27" s="15"/>
      <c r="N27" s="15"/>
      <c r="O27" s="15"/>
      <c r="P27" s="83"/>
      <c r="Q27" s="15"/>
      <c r="R27" s="15"/>
      <c r="S27" s="15"/>
      <c r="T27" s="15"/>
      <c r="U27" s="83"/>
      <c r="V27" s="15"/>
      <c r="W27" s="86"/>
      <c r="X27" s="121"/>
      <c r="Y27" s="4"/>
      <c r="Z27" s="4"/>
      <c r="AA27" s="4"/>
    </row>
    <row r="28" spans="1:27" x14ac:dyDescent="0.45">
      <c r="A28" s="4"/>
      <c r="B28" s="15"/>
      <c r="C28" s="15"/>
      <c r="D28" s="32"/>
      <c r="E28" s="32"/>
      <c r="F28" s="25"/>
      <c r="G28" s="25"/>
      <c r="H28" s="25"/>
      <c r="I28" s="9"/>
      <c r="J28" s="9"/>
      <c r="K28" s="83"/>
      <c r="L28" s="15"/>
      <c r="M28" s="15"/>
      <c r="N28" s="15"/>
      <c r="O28" s="15"/>
      <c r="P28" s="83"/>
      <c r="Q28" s="15"/>
      <c r="R28" s="15"/>
      <c r="S28" s="15"/>
      <c r="T28" s="15"/>
      <c r="U28" s="83"/>
      <c r="V28" s="15"/>
      <c r="W28" s="86"/>
      <c r="X28" s="121"/>
      <c r="Y28" s="4"/>
      <c r="Z28" s="4"/>
      <c r="AA28" s="4"/>
    </row>
    <row r="29" spans="1:27" x14ac:dyDescent="0.45">
      <c r="E29" s="70"/>
      <c r="F29" s="25"/>
      <c r="G29" s="25"/>
      <c r="H29" s="25"/>
      <c r="I29" s="9"/>
      <c r="J29" s="9"/>
      <c r="K29" s="83"/>
      <c r="L29" s="4"/>
      <c r="M29" s="4"/>
      <c r="N29" s="4"/>
      <c r="O29" s="4"/>
      <c r="P29" s="83"/>
      <c r="Q29" s="4"/>
      <c r="R29" s="4"/>
      <c r="S29" s="4"/>
      <c r="T29" s="4"/>
      <c r="U29" s="83"/>
      <c r="V29" s="4"/>
      <c r="W29" s="86"/>
      <c r="X29" s="121"/>
      <c r="Y29" s="4"/>
      <c r="Z29" s="4"/>
      <c r="AA29" s="4"/>
    </row>
    <row r="30" spans="1:27" x14ac:dyDescent="0.45">
      <c r="F30" s="9"/>
      <c r="G30" s="9"/>
      <c r="H30" s="9"/>
      <c r="I30" s="9"/>
      <c r="J30" s="9"/>
    </row>
    <row r="31" spans="1:27" x14ac:dyDescent="0.45">
      <c r="F31" s="9"/>
      <c r="G31" s="9"/>
      <c r="H31" s="9"/>
      <c r="I31" s="9"/>
      <c r="J31" s="9"/>
    </row>
    <row r="32" spans="1:27" x14ac:dyDescent="0.45">
      <c r="F32" s="9"/>
      <c r="G32" s="9"/>
      <c r="H32" s="9"/>
      <c r="I32" s="9"/>
      <c r="J32" s="9"/>
    </row>
    <row r="33" spans="6:10" x14ac:dyDescent="0.45">
      <c r="F33" s="9"/>
      <c r="G33" s="9"/>
      <c r="H33" s="9"/>
      <c r="I33" s="9"/>
      <c r="J33" s="9"/>
    </row>
    <row r="34" spans="6:10" x14ac:dyDescent="0.45">
      <c r="F34" s="9"/>
      <c r="G34" s="9"/>
      <c r="H34" s="9"/>
      <c r="I34" s="9"/>
      <c r="J34" s="9"/>
    </row>
    <row r="35" spans="6:10" x14ac:dyDescent="0.45">
      <c r="F35" s="9"/>
      <c r="G35" s="9"/>
      <c r="H35" s="9"/>
      <c r="I35" s="9"/>
      <c r="J35" s="9"/>
    </row>
    <row r="36" spans="6:10" x14ac:dyDescent="0.45">
      <c r="F36" s="9"/>
      <c r="G36" s="9"/>
      <c r="H36" s="9"/>
      <c r="I36" s="9"/>
      <c r="J36" s="9"/>
    </row>
    <row r="37" spans="6:10" x14ac:dyDescent="0.45">
      <c r="F37" s="9"/>
      <c r="G37" s="9"/>
      <c r="H37" s="9"/>
      <c r="I37" s="9"/>
      <c r="J37" s="9"/>
    </row>
    <row r="38" spans="6:10" x14ac:dyDescent="0.45">
      <c r="F38" s="9"/>
      <c r="G38" s="9"/>
      <c r="H38" s="9"/>
      <c r="I38" s="9"/>
      <c r="J38" s="9"/>
    </row>
    <row r="39" spans="6:10" x14ac:dyDescent="0.45">
      <c r="F39" s="9"/>
      <c r="G39" s="9"/>
      <c r="H39" s="9"/>
      <c r="I39" s="9"/>
      <c r="J39" s="9"/>
    </row>
    <row r="40" spans="6:10" x14ac:dyDescent="0.45">
      <c r="F40" s="9"/>
      <c r="G40" s="9"/>
      <c r="H40" s="9"/>
      <c r="I40" s="9"/>
      <c r="J40" s="9"/>
    </row>
    <row r="41" spans="6:10" x14ac:dyDescent="0.45">
      <c r="F41" s="9"/>
      <c r="G41" s="9"/>
      <c r="H41" s="9"/>
      <c r="I41" s="9"/>
      <c r="J41" s="9"/>
    </row>
  </sheetData>
  <mergeCells count="6">
    <mergeCell ref="A7:V7"/>
    <mergeCell ref="X7:Z7"/>
    <mergeCell ref="B8:F8"/>
    <mergeCell ref="G8:K8"/>
    <mergeCell ref="L8:P8"/>
    <mergeCell ref="Q8:U8"/>
  </mergeCells>
  <hyperlinks>
    <hyperlink ref="A1" location="'Sample List'!A1" display="'Sample List'!A1" xr:uid="{00000000-0004-0000-0A00-000000000000}"/>
    <hyperlink ref="B1" location="'Calculations file'!A1" display="'Calculations file'!A1" xr:uid="{00000000-0004-0000-0A00-000001000000}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7030A0"/>
  </sheetPr>
  <dimension ref="A1:AD29"/>
  <sheetViews>
    <sheetView zoomScale="60" zoomScaleNormal="60" workbookViewId="0">
      <selection activeCell="J23" sqref="J23:V23"/>
    </sheetView>
  </sheetViews>
  <sheetFormatPr defaultRowHeight="13.8" x14ac:dyDescent="0.45"/>
  <cols>
    <col min="1" max="1" width="29.76171875" bestFit="1" customWidth="1"/>
    <col min="2" max="2" width="15.76171875" bestFit="1" customWidth="1"/>
    <col min="4" max="4" width="10.47265625" bestFit="1" customWidth="1"/>
    <col min="5" max="5" width="13.47265625" bestFit="1" customWidth="1"/>
    <col min="6" max="7" width="13.6171875" customWidth="1"/>
    <col min="8" max="8" width="13.37890625" bestFit="1" customWidth="1"/>
    <col min="9" max="9" width="13.234375" bestFit="1" customWidth="1"/>
    <col min="10" max="10" width="11.6171875" bestFit="1" customWidth="1"/>
    <col min="11" max="11" width="18.47265625" bestFit="1" customWidth="1"/>
    <col min="12" max="12" width="16.47265625" bestFit="1" customWidth="1"/>
    <col min="13" max="13" width="20.85546875" bestFit="1" customWidth="1"/>
    <col min="14" max="14" width="21.37890625" customWidth="1"/>
    <col min="15" max="15" width="14.76171875" customWidth="1"/>
    <col min="16" max="16" width="17.6171875" customWidth="1"/>
    <col min="17" max="17" width="15.37890625" customWidth="1"/>
    <col min="18" max="18" width="14.47265625" customWidth="1"/>
    <col min="23" max="23" width="12.234375" bestFit="1" customWidth="1"/>
    <col min="24" max="24" width="12.234375" customWidth="1"/>
    <col min="26" max="26" width="14" customWidth="1"/>
    <col min="29" max="29" width="19" customWidth="1"/>
  </cols>
  <sheetData>
    <row r="1" spans="1:30" x14ac:dyDescent="0.45">
      <c r="A1" s="92" t="s">
        <v>78</v>
      </c>
      <c r="B1" s="93" t="s">
        <v>79</v>
      </c>
      <c r="C1" s="7"/>
    </row>
    <row r="2" spans="1:30" ht="14.1" x14ac:dyDescent="0.5">
      <c r="A2" s="1" t="s">
        <v>125</v>
      </c>
      <c r="B2" s="1"/>
      <c r="C2" s="1"/>
    </row>
    <row r="3" spans="1:30" ht="14.1" x14ac:dyDescent="0.5">
      <c r="A3" s="1"/>
      <c r="B3" s="1"/>
      <c r="C3" s="1"/>
    </row>
    <row r="4" spans="1:30" ht="45" x14ac:dyDescent="0.45">
      <c r="A4" s="6" t="s">
        <v>0</v>
      </c>
      <c r="B4" s="68" t="s">
        <v>1</v>
      </c>
      <c r="C4" s="68" t="s">
        <v>2</v>
      </c>
      <c r="D4" s="140" t="s">
        <v>3</v>
      </c>
      <c r="E4" s="140" t="s">
        <v>4</v>
      </c>
      <c r="F4" s="140" t="s">
        <v>5</v>
      </c>
      <c r="G4" s="140" t="s">
        <v>6</v>
      </c>
      <c r="H4" s="140" t="s">
        <v>7</v>
      </c>
      <c r="I4" s="140" t="s">
        <v>8</v>
      </c>
      <c r="J4" s="140" t="s">
        <v>9</v>
      </c>
      <c r="K4" s="140" t="s">
        <v>10</v>
      </c>
      <c r="L4" s="140" t="s">
        <v>11</v>
      </c>
      <c r="M4" s="140" t="s">
        <v>12</v>
      </c>
      <c r="N4" s="140" t="s">
        <v>13</v>
      </c>
      <c r="O4" s="140" t="s">
        <v>14</v>
      </c>
      <c r="P4" s="140" t="s">
        <v>15</v>
      </c>
      <c r="Q4" s="140" t="s">
        <v>16</v>
      </c>
      <c r="Y4" s="59"/>
      <c r="Z4" s="59"/>
      <c r="AA4" s="59"/>
      <c r="AB4" s="59"/>
      <c r="AC4" s="59"/>
      <c r="AD4" s="59"/>
    </row>
    <row r="5" spans="1:30" x14ac:dyDescent="0.45">
      <c r="A5" s="4" t="s">
        <v>17</v>
      </c>
      <c r="B5" s="8" t="s">
        <v>111</v>
      </c>
      <c r="C5" s="71">
        <v>0.40972222222222227</v>
      </c>
      <c r="D5" s="58"/>
      <c r="E5" s="58"/>
      <c r="F5" s="4">
        <v>45</v>
      </c>
      <c r="G5" s="4">
        <v>95</v>
      </c>
      <c r="H5" s="4" t="s">
        <v>96</v>
      </c>
      <c r="I5" s="4">
        <v>40</v>
      </c>
      <c r="J5" s="4">
        <v>3.5</v>
      </c>
      <c r="K5" s="4" t="s">
        <v>97</v>
      </c>
      <c r="L5" s="4" t="s">
        <v>98</v>
      </c>
      <c r="M5" s="4" t="s">
        <v>114</v>
      </c>
      <c r="N5" s="4" t="s">
        <v>100</v>
      </c>
      <c r="O5" s="4">
        <v>0.5</v>
      </c>
      <c r="P5" s="8">
        <v>44296</v>
      </c>
      <c r="Q5" s="10" t="s">
        <v>115</v>
      </c>
      <c r="S5" s="4"/>
      <c r="Y5" s="48"/>
      <c r="Z5" s="20"/>
      <c r="AA5" s="20"/>
      <c r="AB5" s="20"/>
      <c r="AC5" s="55"/>
      <c r="AD5" s="55"/>
    </row>
    <row r="6" spans="1:30" ht="14.1" x14ac:dyDescent="0.5">
      <c r="C6" s="72"/>
      <c r="D6" s="72"/>
      <c r="E6" s="72"/>
      <c r="L6" s="1"/>
      <c r="M6" s="1"/>
      <c r="N6" s="1"/>
      <c r="O6" s="1"/>
      <c r="P6" s="1"/>
      <c r="Q6" s="1"/>
      <c r="Y6" s="48"/>
      <c r="Z6" s="20"/>
      <c r="AA6" s="20"/>
      <c r="AB6" s="20"/>
      <c r="AC6" s="21"/>
      <c r="AD6" s="21"/>
    </row>
    <row r="7" spans="1:30" ht="14.1" x14ac:dyDescent="0.5">
      <c r="A7" s="173" t="s">
        <v>19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4"/>
      <c r="X7" s="175" t="s">
        <v>18</v>
      </c>
      <c r="Y7" s="175"/>
      <c r="Z7" s="175"/>
      <c r="AA7" s="20"/>
      <c r="AB7" s="20"/>
      <c r="AC7" s="21"/>
      <c r="AD7" s="21"/>
    </row>
    <row r="8" spans="1:30" x14ac:dyDescent="0.45">
      <c r="A8" s="75" t="s">
        <v>23</v>
      </c>
      <c r="B8" s="174" t="s">
        <v>21</v>
      </c>
      <c r="C8" s="174"/>
      <c r="D8" s="174"/>
      <c r="E8" s="174"/>
      <c r="F8" s="174"/>
      <c r="G8" s="172" t="s">
        <v>63</v>
      </c>
      <c r="H8" s="172"/>
      <c r="I8" s="172"/>
      <c r="J8" s="172"/>
      <c r="K8" s="172"/>
      <c r="L8" s="172" t="s">
        <v>64</v>
      </c>
      <c r="M8" s="172"/>
      <c r="N8" s="172"/>
      <c r="O8" s="172"/>
      <c r="P8" s="172"/>
      <c r="Q8" s="172" t="s">
        <v>65</v>
      </c>
      <c r="R8" s="172"/>
      <c r="S8" s="172"/>
      <c r="T8" s="172"/>
      <c r="U8" s="172"/>
      <c r="V8" s="76" t="s">
        <v>66</v>
      </c>
      <c r="W8" s="77"/>
      <c r="X8" s="141" t="s">
        <v>31</v>
      </c>
      <c r="Y8" s="141" t="s">
        <v>20</v>
      </c>
      <c r="Z8" s="78" t="s">
        <v>32</v>
      </c>
      <c r="AA8" s="20"/>
      <c r="AB8" s="20"/>
      <c r="AC8" s="21"/>
      <c r="AD8" s="21"/>
    </row>
    <row r="9" spans="1:30" x14ac:dyDescent="0.45">
      <c r="A9" s="79" t="s">
        <v>30</v>
      </c>
      <c r="B9" s="79" t="s">
        <v>24</v>
      </c>
      <c r="C9" s="79" t="s">
        <v>25</v>
      </c>
      <c r="D9" s="79" t="s">
        <v>26</v>
      </c>
      <c r="E9" s="79" t="s">
        <v>62</v>
      </c>
      <c r="F9" s="79" t="s">
        <v>28</v>
      </c>
      <c r="G9" s="79" t="s">
        <v>24</v>
      </c>
      <c r="H9" s="79" t="s">
        <v>25</v>
      </c>
      <c r="I9" s="79" t="s">
        <v>26</v>
      </c>
      <c r="J9" s="79" t="s">
        <v>27</v>
      </c>
      <c r="K9" s="79" t="s">
        <v>28</v>
      </c>
      <c r="L9" s="79" t="s">
        <v>24</v>
      </c>
      <c r="M9" s="79" t="s">
        <v>25</v>
      </c>
      <c r="N9" s="79" t="s">
        <v>26</v>
      </c>
      <c r="O9" s="79" t="s">
        <v>27</v>
      </c>
      <c r="P9" s="79" t="s">
        <v>28</v>
      </c>
      <c r="Q9" s="79" t="s">
        <v>24</v>
      </c>
      <c r="R9" s="79" t="s">
        <v>25</v>
      </c>
      <c r="S9" s="79" t="s">
        <v>26</v>
      </c>
      <c r="T9" s="79" t="s">
        <v>27</v>
      </c>
      <c r="U9" s="79" t="s">
        <v>28</v>
      </c>
      <c r="V9" s="79" t="s">
        <v>67</v>
      </c>
      <c r="W9" s="80"/>
      <c r="X9" s="79" t="s">
        <v>116</v>
      </c>
      <c r="Y9" s="79">
        <v>1</v>
      </c>
      <c r="Z9" s="79" t="s">
        <v>116</v>
      </c>
      <c r="AA9" s="20"/>
      <c r="AB9" s="20"/>
      <c r="AC9" s="21"/>
      <c r="AD9" s="21"/>
    </row>
    <row r="10" spans="1:30" x14ac:dyDescent="0.45">
      <c r="A10" s="79">
        <v>0</v>
      </c>
      <c r="B10" s="15">
        <v>0.33079999999999998</v>
      </c>
      <c r="C10" s="82"/>
      <c r="D10" s="82"/>
      <c r="E10" s="82">
        <f t="shared" ref="E10:E21" si="0">AVERAGE(B10:D10)</f>
        <v>0.33079999999999998</v>
      </c>
      <c r="F10" s="82" t="e">
        <f t="shared" ref="F10:F21" si="1">_xlfn.STDEV.S(B10:D10)</f>
        <v>#DIV/0!</v>
      </c>
      <c r="G10" s="5">
        <v>9.5079999999999991</v>
      </c>
      <c r="H10" s="5">
        <v>9.7550000000000008</v>
      </c>
      <c r="I10" s="5">
        <v>10.007999999999999</v>
      </c>
      <c r="J10" s="83">
        <f>AVERAGE(G10:I10)</f>
        <v>9.7569999999999997</v>
      </c>
      <c r="K10" s="83">
        <f>_xlfn.STDEV.S(G10:I10)</f>
        <v>0.25000599992800171</v>
      </c>
      <c r="L10" s="5">
        <v>10.031000000000001</v>
      </c>
      <c r="M10" s="5">
        <v>10.015000000000001</v>
      </c>
      <c r="N10" s="5">
        <v>10.071999999999999</v>
      </c>
      <c r="O10" s="83">
        <f>AVERAGE(L10:N10)</f>
        <v>10.039333333333333</v>
      </c>
      <c r="P10" s="83">
        <f>_xlfn.STDEV.S(L10:N10)</f>
        <v>2.9399546481762056E-2</v>
      </c>
      <c r="Q10" s="5">
        <v>2.9420000000000002</v>
      </c>
      <c r="R10" s="5">
        <v>2.9980000000000002</v>
      </c>
      <c r="S10" s="5">
        <v>2.8980000000000001</v>
      </c>
      <c r="T10" s="84">
        <f>AVERAGE(Q10:S10)</f>
        <v>2.9460000000000002</v>
      </c>
      <c r="U10" s="84">
        <f>_xlfn.STDEV.S(Q10:S10)</f>
        <v>5.011985634456672E-2</v>
      </c>
      <c r="V10" s="84">
        <f>J10*O10*T10/1000</f>
        <v>0.288571822132</v>
      </c>
      <c r="W10" s="86"/>
      <c r="X10" s="87"/>
      <c r="Y10" s="88"/>
      <c r="Z10" s="89"/>
      <c r="AA10" s="20"/>
      <c r="AB10" s="20"/>
      <c r="AC10" s="21"/>
      <c r="AD10" s="21"/>
    </row>
    <row r="11" spans="1:30" x14ac:dyDescent="0.45">
      <c r="A11" s="79">
        <v>2</v>
      </c>
      <c r="B11" s="15">
        <v>0.27579999999999999</v>
      </c>
      <c r="C11" s="82"/>
      <c r="D11" s="82"/>
      <c r="E11" s="82">
        <f t="shared" si="0"/>
        <v>0.27579999999999999</v>
      </c>
      <c r="F11" s="82" t="e">
        <f t="shared" si="1"/>
        <v>#DIV/0!</v>
      </c>
      <c r="G11" s="5">
        <v>9.6370000000000005</v>
      </c>
      <c r="H11" s="5">
        <v>9.7720000000000002</v>
      </c>
      <c r="I11" s="5">
        <v>9.4179999999999993</v>
      </c>
      <c r="J11" s="83">
        <f t="shared" ref="J11:J21" si="2">AVERAGE(G11:I11)</f>
        <v>9.609</v>
      </c>
      <c r="K11" s="83">
        <f t="shared" ref="K11:K21" si="3">_xlfn.STDEV.S(G11:I11)</f>
        <v>0.17865329551956269</v>
      </c>
      <c r="L11" s="5">
        <v>9.4019999999999992</v>
      </c>
      <c r="M11" s="5">
        <v>9.577</v>
      </c>
      <c r="N11" s="5">
        <v>9.3379999999999992</v>
      </c>
      <c r="O11" s="83">
        <f t="shared" ref="O11:O21" si="4">AVERAGE(L11:N11)</f>
        <v>9.4390000000000001</v>
      </c>
      <c r="P11" s="83">
        <f t="shared" ref="P11:P21" si="5">_xlfn.STDEV.S(L11:N11)</f>
        <v>0.12372146135574097</v>
      </c>
      <c r="Q11" s="5">
        <v>2.64</v>
      </c>
      <c r="R11" s="5">
        <v>2.7069999999999999</v>
      </c>
      <c r="S11" s="5">
        <v>2.7450000000000001</v>
      </c>
      <c r="T11" s="84">
        <f t="shared" ref="T11:T21" si="6">AVERAGE(Q11:S11)</f>
        <v>2.6973333333333329</v>
      </c>
      <c r="U11" s="84">
        <f t="shared" ref="U11:U21" si="7">_xlfn.STDEV.S(Q11:S11)</f>
        <v>5.3163270528940654E-2</v>
      </c>
      <c r="V11" s="84">
        <f t="shared" ref="V11:V21" si="8">J11*O11*T11/1000</f>
        <v>0.24464638276399997</v>
      </c>
      <c r="W11" s="86"/>
      <c r="X11" s="87"/>
      <c r="Y11" s="88"/>
      <c r="Z11" s="90"/>
      <c r="AA11" s="20"/>
      <c r="AB11" s="20"/>
      <c r="AC11" s="20"/>
      <c r="AD11" s="20"/>
    </row>
    <row r="12" spans="1:30" x14ac:dyDescent="0.45">
      <c r="A12" s="79">
        <v>4</v>
      </c>
      <c r="B12" s="15">
        <v>0.27360000000000001</v>
      </c>
      <c r="C12" s="82"/>
      <c r="D12" s="82"/>
      <c r="E12" s="82">
        <f t="shared" si="0"/>
        <v>0.27360000000000001</v>
      </c>
      <c r="F12" s="82" t="e">
        <f t="shared" si="1"/>
        <v>#DIV/0!</v>
      </c>
      <c r="G12" s="5">
        <v>9.7569999999999997</v>
      </c>
      <c r="H12" s="5">
        <v>9.8629999999999995</v>
      </c>
      <c r="I12" s="5">
        <v>9.4459999999999997</v>
      </c>
      <c r="J12" s="83">
        <f t="shared" si="2"/>
        <v>9.6886666666666645</v>
      </c>
      <c r="K12" s="83">
        <f t="shared" si="3"/>
        <v>0.21673563005037566</v>
      </c>
      <c r="L12" s="5">
        <v>9.391</v>
      </c>
      <c r="M12" s="5">
        <v>9.5969999999999995</v>
      </c>
      <c r="N12" s="5">
        <v>9.2579999999999991</v>
      </c>
      <c r="O12" s="83">
        <f t="shared" si="4"/>
        <v>9.4153333333333329</v>
      </c>
      <c r="P12" s="83">
        <f t="shared" si="5"/>
        <v>0.17080495699286186</v>
      </c>
      <c r="Q12" s="5">
        <v>2.605</v>
      </c>
      <c r="R12" s="5">
        <v>2.6850000000000001</v>
      </c>
      <c r="S12" s="5">
        <v>2.7810000000000001</v>
      </c>
      <c r="T12" s="84">
        <f t="shared" si="6"/>
        <v>2.6903333333333332</v>
      </c>
      <c r="U12" s="84">
        <f t="shared" si="7"/>
        <v>8.812112875657771E-2</v>
      </c>
      <c r="V12" s="84">
        <f t="shared" si="8"/>
        <v>0.24541765787985179</v>
      </c>
      <c r="W12" s="86"/>
      <c r="X12" s="87"/>
      <c r="Y12" s="88"/>
      <c r="Z12" s="90"/>
      <c r="AA12" s="12"/>
      <c r="AB12" s="12"/>
      <c r="AC12" s="12"/>
      <c r="AD12" s="12"/>
    </row>
    <row r="13" spans="1:30" x14ac:dyDescent="0.45">
      <c r="A13" s="79">
        <v>6</v>
      </c>
      <c r="B13" s="15">
        <v>0.27229999999999999</v>
      </c>
      <c r="C13" s="82"/>
      <c r="D13" s="82"/>
      <c r="E13" s="82">
        <f t="shared" si="0"/>
        <v>0.27229999999999999</v>
      </c>
      <c r="F13" s="82" t="e">
        <f t="shared" si="1"/>
        <v>#DIV/0!</v>
      </c>
      <c r="G13" s="5">
        <v>9.6579999999999995</v>
      </c>
      <c r="H13" s="5">
        <v>9.7569999999999997</v>
      </c>
      <c r="I13" s="5">
        <v>9.4190000000000005</v>
      </c>
      <c r="J13" s="83">
        <f t="shared" si="2"/>
        <v>9.6113333333333326</v>
      </c>
      <c r="K13" s="83">
        <f t="shared" si="3"/>
        <v>0.17376516720370966</v>
      </c>
      <c r="L13" s="5">
        <v>9.4350000000000005</v>
      </c>
      <c r="M13" s="5">
        <v>9.5030000000000001</v>
      </c>
      <c r="N13" s="5">
        <v>9.2200000000000006</v>
      </c>
      <c r="O13" s="83">
        <f t="shared" si="4"/>
        <v>9.386000000000001</v>
      </c>
      <c r="P13" s="83">
        <f t="shared" si="5"/>
        <v>0.14772609789742613</v>
      </c>
      <c r="Q13" s="5">
        <v>2.6070000000000002</v>
      </c>
      <c r="R13" s="5">
        <v>2.6309999999999998</v>
      </c>
      <c r="S13" s="5">
        <v>2.7149999999999999</v>
      </c>
      <c r="T13" s="84">
        <f t="shared" si="6"/>
        <v>2.6509999999999998</v>
      </c>
      <c r="U13" s="84">
        <f t="shared" si="7"/>
        <v>5.6709787515031182E-2</v>
      </c>
      <c r="V13" s="84">
        <f t="shared" si="8"/>
        <v>0.23915194484133331</v>
      </c>
      <c r="W13" s="86"/>
      <c r="X13" s="87"/>
      <c r="Y13" s="88"/>
      <c r="Z13" s="90"/>
      <c r="AA13" s="12"/>
      <c r="AB13" s="12"/>
      <c r="AC13" s="12"/>
      <c r="AD13" s="12"/>
    </row>
    <row r="14" spans="1:30" x14ac:dyDescent="0.45">
      <c r="A14" s="79"/>
      <c r="B14" s="15"/>
      <c r="C14" s="82"/>
      <c r="D14" s="82"/>
      <c r="E14" s="82" t="e">
        <f t="shared" si="0"/>
        <v>#DIV/0!</v>
      </c>
      <c r="F14" s="82" t="e">
        <f t="shared" si="1"/>
        <v>#DIV/0!</v>
      </c>
      <c r="G14" s="9"/>
      <c r="H14" s="9"/>
      <c r="I14" s="9"/>
      <c r="J14" s="83" t="e">
        <f t="shared" si="2"/>
        <v>#DIV/0!</v>
      </c>
      <c r="K14" s="83" t="e">
        <f t="shared" si="3"/>
        <v>#DIV/0!</v>
      </c>
      <c r="L14" s="15"/>
      <c r="M14" s="15"/>
      <c r="N14" s="15"/>
      <c r="O14" s="83" t="e">
        <f t="shared" si="4"/>
        <v>#DIV/0!</v>
      </c>
      <c r="P14" s="83" t="e">
        <f t="shared" si="5"/>
        <v>#DIV/0!</v>
      </c>
      <c r="Q14" s="15"/>
      <c r="R14" s="15"/>
      <c r="S14" s="15"/>
      <c r="T14" s="84" t="e">
        <f t="shared" si="6"/>
        <v>#DIV/0!</v>
      </c>
      <c r="U14" s="84" t="e">
        <f t="shared" si="7"/>
        <v>#DIV/0!</v>
      </c>
      <c r="V14" s="84" t="e">
        <f t="shared" si="8"/>
        <v>#DIV/0!</v>
      </c>
      <c r="W14" s="86"/>
      <c r="X14" s="87"/>
      <c r="Y14" s="88"/>
      <c r="Z14" s="91"/>
    </row>
    <row r="15" spans="1:30" x14ac:dyDescent="0.45">
      <c r="A15" s="79">
        <v>24</v>
      </c>
      <c r="B15" s="15">
        <v>0.27110000000000001</v>
      </c>
      <c r="C15" s="82"/>
      <c r="D15" s="82"/>
      <c r="E15" s="82">
        <f t="shared" si="0"/>
        <v>0.27110000000000001</v>
      </c>
      <c r="F15" s="82" t="e">
        <f t="shared" si="1"/>
        <v>#DIV/0!</v>
      </c>
      <c r="G15" s="9">
        <v>9.5030000000000001</v>
      </c>
      <c r="H15" s="9">
        <v>9.7270000000000003</v>
      </c>
      <c r="I15" s="9">
        <v>9.42</v>
      </c>
      <c r="J15" s="83">
        <f t="shared" si="2"/>
        <v>9.5499999999999989</v>
      </c>
      <c r="K15" s="83">
        <f t="shared" si="3"/>
        <v>0.15880491176282949</v>
      </c>
      <c r="L15" s="15">
        <v>9.452</v>
      </c>
      <c r="M15" s="15">
        <v>9.4260000000000002</v>
      </c>
      <c r="N15" s="15">
        <v>9.4930000000000003</v>
      </c>
      <c r="O15" s="83">
        <f t="shared" si="4"/>
        <v>9.4570000000000007</v>
      </c>
      <c r="P15" s="83">
        <f t="shared" si="5"/>
        <v>3.3778691508109179E-2</v>
      </c>
      <c r="Q15" s="15">
        <v>2.5390000000000001</v>
      </c>
      <c r="R15" s="15">
        <v>2.6179999999999999</v>
      </c>
      <c r="S15" s="15">
        <v>2.65</v>
      </c>
      <c r="T15" s="84">
        <f t="shared" si="6"/>
        <v>2.6023333333333336</v>
      </c>
      <c r="U15" s="84">
        <f t="shared" si="7"/>
        <v>5.7134344604041078E-2</v>
      </c>
      <c r="V15" s="84">
        <f t="shared" si="8"/>
        <v>0.23502804348333334</v>
      </c>
      <c r="W15" s="86"/>
      <c r="X15" s="87"/>
      <c r="Y15" s="88"/>
      <c r="Z15" s="91"/>
    </row>
    <row r="16" spans="1:30" x14ac:dyDescent="0.45">
      <c r="A16" s="79">
        <v>48</v>
      </c>
      <c r="B16" s="15">
        <v>0.27200000000000002</v>
      </c>
      <c r="C16" s="82"/>
      <c r="D16" s="82"/>
      <c r="E16" s="82">
        <f t="shared" si="0"/>
        <v>0.27200000000000002</v>
      </c>
      <c r="F16" s="82" t="e">
        <f t="shared" si="1"/>
        <v>#DIV/0!</v>
      </c>
      <c r="G16" s="81">
        <v>9.4380000000000006</v>
      </c>
      <c r="H16" s="81">
        <v>9.625</v>
      </c>
      <c r="I16" s="81">
        <v>9.6430000000000007</v>
      </c>
      <c r="J16" s="83">
        <f t="shared" si="2"/>
        <v>9.5686666666666671</v>
      </c>
      <c r="K16" s="83">
        <f t="shared" si="3"/>
        <v>0.11351798682734514</v>
      </c>
      <c r="L16" s="79">
        <v>9.4870000000000001</v>
      </c>
      <c r="M16" s="79">
        <v>9.5269999999999992</v>
      </c>
      <c r="N16" s="79">
        <v>9.4190000000000005</v>
      </c>
      <c r="O16" s="83">
        <f t="shared" si="4"/>
        <v>9.477666666666666</v>
      </c>
      <c r="P16" s="83">
        <f t="shared" si="5"/>
        <v>5.4601587278514795E-2</v>
      </c>
      <c r="Q16" s="81">
        <v>2.36</v>
      </c>
      <c r="R16" s="81">
        <v>2.512</v>
      </c>
      <c r="S16" s="81">
        <v>2.8</v>
      </c>
      <c r="T16" s="84">
        <f t="shared" si="6"/>
        <v>2.5573333333333332</v>
      </c>
      <c r="U16" s="84">
        <f t="shared" si="7"/>
        <v>0.22347557659246192</v>
      </c>
      <c r="V16" s="84">
        <f t="shared" si="8"/>
        <v>0.23192106440948146</v>
      </c>
      <c r="W16" s="86"/>
      <c r="X16" s="87"/>
      <c r="Y16" s="88"/>
      <c r="Z16" s="91"/>
    </row>
    <row r="17" spans="1:26" x14ac:dyDescent="0.45">
      <c r="A17" s="79">
        <v>72</v>
      </c>
      <c r="B17" s="15">
        <v>0.26500000000000001</v>
      </c>
      <c r="C17" s="82"/>
      <c r="D17" s="82"/>
      <c r="E17" s="82">
        <f t="shared" si="0"/>
        <v>0.26500000000000001</v>
      </c>
      <c r="F17" s="82" t="e">
        <f t="shared" si="1"/>
        <v>#DIV/0!</v>
      </c>
      <c r="G17" s="81"/>
      <c r="H17" s="81"/>
      <c r="I17" s="81"/>
      <c r="J17" s="83" t="e">
        <f t="shared" si="2"/>
        <v>#DIV/0!</v>
      </c>
      <c r="K17" s="83" t="e">
        <f t="shared" si="3"/>
        <v>#DIV/0!</v>
      </c>
      <c r="L17" s="79"/>
      <c r="M17" s="79"/>
      <c r="N17" s="79"/>
      <c r="O17" s="83" t="e">
        <f t="shared" si="4"/>
        <v>#DIV/0!</v>
      </c>
      <c r="P17" s="83" t="e">
        <f t="shared" si="5"/>
        <v>#DIV/0!</v>
      </c>
      <c r="Q17" s="81"/>
      <c r="R17" s="81"/>
      <c r="S17" s="81"/>
      <c r="T17" s="84" t="e">
        <f t="shared" si="6"/>
        <v>#DIV/0!</v>
      </c>
      <c r="U17" s="84" t="e">
        <f t="shared" si="7"/>
        <v>#DIV/0!</v>
      </c>
      <c r="V17" s="84" t="e">
        <f t="shared" si="8"/>
        <v>#DIV/0!</v>
      </c>
      <c r="W17" s="86"/>
      <c r="X17" s="87"/>
      <c r="Y17" s="88"/>
      <c r="Z17" s="91"/>
    </row>
    <row r="18" spans="1:26" x14ac:dyDescent="0.45">
      <c r="A18" s="79">
        <v>96</v>
      </c>
      <c r="B18" s="15">
        <v>0.26690000000000003</v>
      </c>
      <c r="C18" s="82"/>
      <c r="D18" s="82"/>
      <c r="E18" s="82">
        <f t="shared" si="0"/>
        <v>0.26690000000000003</v>
      </c>
      <c r="F18" s="82" t="e">
        <f t="shared" si="1"/>
        <v>#DIV/0!</v>
      </c>
      <c r="G18" s="81"/>
      <c r="H18" s="81"/>
      <c r="I18" s="81"/>
      <c r="J18" s="83" t="e">
        <f t="shared" si="2"/>
        <v>#DIV/0!</v>
      </c>
      <c r="K18" s="83" t="e">
        <f t="shared" si="3"/>
        <v>#DIV/0!</v>
      </c>
      <c r="L18" s="81"/>
      <c r="M18" s="81"/>
      <c r="N18" s="81"/>
      <c r="O18" s="83" t="e">
        <f t="shared" si="4"/>
        <v>#DIV/0!</v>
      </c>
      <c r="P18" s="83" t="e">
        <f t="shared" si="5"/>
        <v>#DIV/0!</v>
      </c>
      <c r="Q18" s="81"/>
      <c r="R18" s="81"/>
      <c r="S18" s="81"/>
      <c r="T18" s="84" t="e">
        <f t="shared" si="6"/>
        <v>#DIV/0!</v>
      </c>
      <c r="U18" s="84" t="e">
        <f t="shared" si="7"/>
        <v>#DIV/0!</v>
      </c>
      <c r="V18" s="84" t="e">
        <f t="shared" si="8"/>
        <v>#DIV/0!</v>
      </c>
      <c r="W18" s="86"/>
      <c r="X18" s="87"/>
      <c r="Y18" s="88"/>
      <c r="Z18" s="91"/>
    </row>
    <row r="19" spans="1:26" x14ac:dyDescent="0.45">
      <c r="A19" s="79">
        <v>120</v>
      </c>
      <c r="B19" s="15">
        <v>0.26700000000000002</v>
      </c>
      <c r="C19" s="82"/>
      <c r="D19" s="82"/>
      <c r="E19" s="82">
        <f t="shared" si="0"/>
        <v>0.26700000000000002</v>
      </c>
      <c r="F19" s="82" t="e">
        <f t="shared" si="1"/>
        <v>#DIV/0!</v>
      </c>
      <c r="G19" s="81"/>
      <c r="H19" s="81"/>
      <c r="I19" s="81"/>
      <c r="J19" s="83" t="e">
        <f t="shared" si="2"/>
        <v>#DIV/0!</v>
      </c>
      <c r="K19" s="83" t="e">
        <f t="shared" si="3"/>
        <v>#DIV/0!</v>
      </c>
      <c r="L19" s="81"/>
      <c r="M19" s="81"/>
      <c r="N19" s="81"/>
      <c r="O19" s="83" t="e">
        <f t="shared" si="4"/>
        <v>#DIV/0!</v>
      </c>
      <c r="P19" s="83" t="e">
        <f t="shared" si="5"/>
        <v>#DIV/0!</v>
      </c>
      <c r="Q19" s="81"/>
      <c r="R19" s="81"/>
      <c r="S19" s="81"/>
      <c r="T19" s="84" t="e">
        <f t="shared" si="6"/>
        <v>#DIV/0!</v>
      </c>
      <c r="U19" s="84" t="e">
        <f t="shared" si="7"/>
        <v>#DIV/0!</v>
      </c>
      <c r="V19" s="84" t="e">
        <f t="shared" si="8"/>
        <v>#DIV/0!</v>
      </c>
      <c r="W19" s="86"/>
      <c r="X19" s="87"/>
      <c r="Y19" s="88"/>
      <c r="Z19" s="91"/>
    </row>
    <row r="20" spans="1:26" x14ac:dyDescent="0.45">
      <c r="A20" s="79">
        <v>144</v>
      </c>
      <c r="B20" s="15">
        <v>0.27100000000000002</v>
      </c>
      <c r="C20" s="82"/>
      <c r="D20" s="82"/>
      <c r="E20" s="82">
        <f t="shared" si="0"/>
        <v>0.27100000000000002</v>
      </c>
      <c r="F20" s="82" t="e">
        <f t="shared" si="1"/>
        <v>#DIV/0!</v>
      </c>
      <c r="G20" s="81"/>
      <c r="H20" s="81"/>
      <c r="I20" s="81"/>
      <c r="J20" s="83" t="e">
        <f t="shared" si="2"/>
        <v>#DIV/0!</v>
      </c>
      <c r="K20" s="83" t="e">
        <f t="shared" si="3"/>
        <v>#DIV/0!</v>
      </c>
      <c r="L20" s="81"/>
      <c r="M20" s="81"/>
      <c r="N20" s="81"/>
      <c r="O20" s="83" t="e">
        <f t="shared" si="4"/>
        <v>#DIV/0!</v>
      </c>
      <c r="P20" s="83" t="e">
        <f t="shared" si="5"/>
        <v>#DIV/0!</v>
      </c>
      <c r="Q20" s="81"/>
      <c r="R20" s="81"/>
      <c r="S20" s="81"/>
      <c r="T20" s="84" t="e">
        <f t="shared" si="6"/>
        <v>#DIV/0!</v>
      </c>
      <c r="U20" s="84" t="e">
        <f t="shared" si="7"/>
        <v>#DIV/0!</v>
      </c>
      <c r="V20" s="84" t="e">
        <f t="shared" si="8"/>
        <v>#DIV/0!</v>
      </c>
      <c r="W20" s="86"/>
      <c r="X20" s="87"/>
      <c r="Y20" s="88"/>
      <c r="Z20" s="91"/>
    </row>
    <row r="21" spans="1:26" x14ac:dyDescent="0.45">
      <c r="A21" s="79">
        <v>168</v>
      </c>
      <c r="B21" s="15">
        <v>0.27200000000000002</v>
      </c>
      <c r="C21" s="82"/>
      <c r="D21" s="82"/>
      <c r="E21" s="82">
        <f t="shared" si="0"/>
        <v>0.27200000000000002</v>
      </c>
      <c r="F21" s="82" t="e">
        <f t="shared" si="1"/>
        <v>#DIV/0!</v>
      </c>
      <c r="G21" s="81"/>
      <c r="H21" s="81"/>
      <c r="I21" s="81"/>
      <c r="J21" s="83" t="e">
        <f t="shared" si="2"/>
        <v>#DIV/0!</v>
      </c>
      <c r="K21" s="83" t="e">
        <f t="shared" si="3"/>
        <v>#DIV/0!</v>
      </c>
      <c r="L21" s="81"/>
      <c r="M21" s="81"/>
      <c r="N21" s="81"/>
      <c r="O21" s="83" t="e">
        <f t="shared" si="4"/>
        <v>#DIV/0!</v>
      </c>
      <c r="P21" s="83" t="e">
        <f t="shared" si="5"/>
        <v>#DIV/0!</v>
      </c>
      <c r="Q21" s="81"/>
      <c r="R21" s="81"/>
      <c r="S21" s="81"/>
      <c r="T21" s="84" t="e">
        <f t="shared" si="6"/>
        <v>#DIV/0!</v>
      </c>
      <c r="U21" s="84" t="e">
        <f t="shared" si="7"/>
        <v>#DIV/0!</v>
      </c>
      <c r="V21" s="84" t="e">
        <f t="shared" si="8"/>
        <v>#DIV/0!</v>
      </c>
      <c r="W21" s="86"/>
      <c r="X21" s="87"/>
      <c r="Y21" s="88"/>
      <c r="Z21" s="91"/>
    </row>
    <row r="22" spans="1:26" x14ac:dyDescent="0.45">
      <c r="A22" s="4"/>
      <c r="B22" s="5"/>
      <c r="C22" s="5"/>
      <c r="D22" s="5"/>
      <c r="E22" s="9"/>
      <c r="F22" s="9"/>
      <c r="G22" s="9"/>
      <c r="H22" s="47"/>
      <c r="I22" s="47"/>
      <c r="J22" s="47"/>
      <c r="K22" s="25"/>
      <c r="L22" s="25"/>
      <c r="M22" s="47"/>
      <c r="N22" s="47"/>
      <c r="O22" s="47"/>
      <c r="P22" s="25"/>
      <c r="Q22" s="25"/>
      <c r="R22" s="47"/>
      <c r="S22" s="47"/>
      <c r="T22" s="47"/>
      <c r="U22" s="26"/>
      <c r="V22" s="26"/>
      <c r="W22" s="12"/>
    </row>
    <row r="23" spans="1:26" x14ac:dyDescent="0.45">
      <c r="A23" s="4"/>
      <c r="B23" s="5"/>
      <c r="C23" s="5"/>
      <c r="D23" s="5"/>
      <c r="E23" s="9"/>
      <c r="F23" s="9"/>
      <c r="G23" s="9"/>
      <c r="H23" s="119"/>
      <c r="I23" s="119"/>
      <c r="J23" s="16">
        <f>(J15-J10)/J10*100</f>
        <v>-2.1215537562775522</v>
      </c>
      <c r="K23" s="16"/>
      <c r="L23" s="16"/>
      <c r="M23" s="16"/>
      <c r="N23" s="16"/>
      <c r="O23" s="16">
        <f>(O15-O10)/O10*100</f>
        <v>-5.800517962680118</v>
      </c>
      <c r="P23" s="16"/>
      <c r="Q23" s="16"/>
      <c r="R23" s="16"/>
      <c r="S23" s="16"/>
      <c r="T23" s="16">
        <f>(T15-T10)/T10*100</f>
        <v>-11.665535188956772</v>
      </c>
      <c r="U23" s="16"/>
      <c r="V23" s="16">
        <f>(V15-V10)/V10*100</f>
        <v>-18.554749473832686</v>
      </c>
      <c r="W23" s="12"/>
    </row>
    <row r="24" spans="1:26" x14ac:dyDescent="0.45">
      <c r="A24" s="4"/>
      <c r="B24" s="5"/>
      <c r="C24" s="5"/>
      <c r="D24" s="5"/>
      <c r="E24" s="9"/>
      <c r="F24" s="9"/>
      <c r="G24" s="9"/>
      <c r="H24" s="47"/>
      <c r="I24" s="47"/>
      <c r="J24" s="47"/>
      <c r="K24" s="83"/>
      <c r="L24" s="81"/>
      <c r="M24" s="81"/>
      <c r="N24" s="81"/>
      <c r="O24" s="83"/>
      <c r="P24" s="83"/>
      <c r="Q24" s="81"/>
      <c r="R24" s="81"/>
      <c r="S24" s="81"/>
      <c r="T24" s="84"/>
      <c r="U24" s="83"/>
      <c r="V24" s="85"/>
      <c r="W24" s="86"/>
      <c r="X24" s="121"/>
    </row>
    <row r="25" spans="1:26" x14ac:dyDescent="0.45">
      <c r="A25" s="4"/>
      <c r="B25" s="5"/>
      <c r="C25" s="5"/>
      <c r="D25" s="5"/>
      <c r="E25" s="9"/>
      <c r="F25" s="9"/>
      <c r="G25" s="9"/>
      <c r="H25" s="47"/>
      <c r="I25" s="47"/>
      <c r="J25" s="47"/>
      <c r="K25" s="83"/>
      <c r="L25" s="12"/>
      <c r="M25" s="12"/>
      <c r="N25" s="12"/>
      <c r="O25" s="12"/>
      <c r="P25" s="83"/>
      <c r="Q25" s="12"/>
      <c r="R25" s="12"/>
      <c r="S25" s="12"/>
      <c r="T25" s="12"/>
      <c r="U25" s="83"/>
      <c r="V25" s="12"/>
      <c r="W25" s="86"/>
      <c r="X25" s="121"/>
    </row>
    <row r="26" spans="1:26" x14ac:dyDescent="0.45">
      <c r="A26" s="4"/>
      <c r="B26" s="5"/>
      <c r="C26" s="5"/>
      <c r="D26" s="5"/>
      <c r="E26" s="9"/>
      <c r="F26" s="9"/>
      <c r="G26" s="9"/>
      <c r="H26" s="47"/>
      <c r="I26" s="47"/>
      <c r="J26" s="47"/>
      <c r="K26" s="83"/>
      <c r="L26" s="120"/>
      <c r="M26" s="120"/>
      <c r="N26" s="120"/>
      <c r="O26" s="120"/>
      <c r="P26" s="83"/>
      <c r="Q26" s="120"/>
      <c r="R26" s="120"/>
      <c r="S26" s="120"/>
      <c r="T26" s="120"/>
      <c r="U26" s="83"/>
      <c r="V26" s="120"/>
      <c r="W26" s="86"/>
      <c r="X26" s="121"/>
    </row>
    <row r="27" spans="1:26" x14ac:dyDescent="0.45">
      <c r="A27" s="4"/>
      <c r="B27" s="5"/>
      <c r="C27" s="5"/>
      <c r="D27" s="5"/>
      <c r="E27" s="9"/>
      <c r="F27" s="9"/>
      <c r="G27" s="9"/>
      <c r="H27" s="47"/>
      <c r="I27" s="47"/>
      <c r="J27" s="47"/>
      <c r="K27" s="83"/>
      <c r="L27" s="15"/>
      <c r="M27" s="15"/>
      <c r="N27" s="15"/>
      <c r="O27" s="15"/>
      <c r="P27" s="83"/>
      <c r="Q27" s="15"/>
      <c r="R27" s="15"/>
      <c r="S27" s="15"/>
      <c r="T27" s="15"/>
      <c r="U27" s="83"/>
      <c r="V27" s="15"/>
      <c r="W27" s="86"/>
      <c r="X27" s="121"/>
    </row>
    <row r="28" spans="1:26" x14ac:dyDescent="0.45">
      <c r="A28" s="4"/>
      <c r="B28" s="5"/>
      <c r="C28" s="5"/>
      <c r="D28" s="5"/>
      <c r="E28" s="9"/>
      <c r="F28" s="9"/>
      <c r="G28" s="9"/>
      <c r="H28" s="47"/>
      <c r="I28" s="47"/>
      <c r="J28" s="47"/>
      <c r="K28" s="83"/>
      <c r="L28" s="15"/>
      <c r="M28" s="15"/>
      <c r="N28" s="15"/>
      <c r="O28" s="15"/>
      <c r="P28" s="83"/>
      <c r="Q28" s="15"/>
      <c r="R28" s="15"/>
      <c r="S28" s="15"/>
      <c r="T28" s="15"/>
      <c r="U28" s="83"/>
      <c r="V28" s="15"/>
      <c r="W28" s="86"/>
      <c r="X28" s="121"/>
    </row>
    <row r="29" spans="1:26" x14ac:dyDescent="0.45">
      <c r="A29" s="4"/>
      <c r="B29" s="5"/>
      <c r="C29" s="5"/>
      <c r="D29" s="5"/>
      <c r="E29" s="9"/>
      <c r="F29" s="9"/>
      <c r="G29" s="9"/>
      <c r="H29" s="5"/>
      <c r="I29" s="5"/>
      <c r="J29" s="5"/>
      <c r="K29" s="83"/>
      <c r="L29" s="4"/>
      <c r="M29" s="4"/>
      <c r="N29" s="4"/>
      <c r="O29" s="4"/>
      <c r="P29" s="83"/>
      <c r="Q29" s="4"/>
      <c r="R29" s="4"/>
      <c r="S29" s="4"/>
      <c r="T29" s="4"/>
      <c r="U29" s="83"/>
      <c r="V29" s="4"/>
      <c r="W29" s="86"/>
      <c r="X29" s="121"/>
    </row>
  </sheetData>
  <mergeCells count="6">
    <mergeCell ref="B8:F8"/>
    <mergeCell ref="A7:V7"/>
    <mergeCell ref="X7:Z7"/>
    <mergeCell ref="G8:K8"/>
    <mergeCell ref="L8:P8"/>
    <mergeCell ref="Q8:U8"/>
  </mergeCells>
  <hyperlinks>
    <hyperlink ref="A1" location="'Sample List'!A1" display="'Sample List'!A1" xr:uid="{00000000-0004-0000-0B00-000000000000}"/>
    <hyperlink ref="B1" location="'Calculations file'!A1" display="'Calculations file'!A1" xr:uid="{00000000-0004-0000-0B00-000001000000}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7030A0"/>
  </sheetPr>
  <dimension ref="A1:AI36"/>
  <sheetViews>
    <sheetView zoomScale="60" zoomScaleNormal="60" workbookViewId="0">
      <selection activeCell="S16" sqref="S16"/>
    </sheetView>
  </sheetViews>
  <sheetFormatPr defaultRowHeight="13.8" x14ac:dyDescent="0.45"/>
  <cols>
    <col min="1" max="1" width="29.76171875" bestFit="1" customWidth="1"/>
    <col min="2" max="2" width="15.76171875" bestFit="1" customWidth="1"/>
    <col min="4" max="4" width="10.47265625" bestFit="1" customWidth="1"/>
    <col min="5" max="5" width="13.47265625" bestFit="1" customWidth="1"/>
    <col min="6" max="8" width="13.47265625" customWidth="1"/>
    <col min="9" max="9" width="13.37890625" bestFit="1" customWidth="1"/>
    <col min="10" max="10" width="11.85546875" bestFit="1" customWidth="1"/>
    <col min="11" max="11" width="18.47265625" bestFit="1" customWidth="1"/>
    <col min="12" max="12" width="16.47265625" bestFit="1" customWidth="1"/>
    <col min="13" max="13" width="16" customWidth="1"/>
    <col min="14" max="14" width="16.47265625" customWidth="1"/>
    <col min="15" max="15" width="14.76171875" customWidth="1"/>
    <col min="16" max="16" width="17.6171875" customWidth="1"/>
    <col min="17" max="17" width="15.37890625" customWidth="1"/>
    <col min="18" max="18" width="14.47265625" customWidth="1"/>
    <col min="23" max="23" width="12.234375" bestFit="1" customWidth="1"/>
    <col min="24" max="24" width="12.234375" customWidth="1"/>
    <col min="26" max="26" width="13" customWidth="1"/>
    <col min="29" max="29" width="23.234375" customWidth="1"/>
  </cols>
  <sheetData>
    <row r="1" spans="1:35" x14ac:dyDescent="0.45">
      <c r="A1" s="92" t="s">
        <v>78</v>
      </c>
      <c r="B1" s="93" t="s">
        <v>79</v>
      </c>
      <c r="C1" s="7"/>
    </row>
    <row r="2" spans="1:35" ht="14.1" x14ac:dyDescent="0.5">
      <c r="A2" s="1" t="s">
        <v>126</v>
      </c>
      <c r="B2" s="1"/>
      <c r="C2" s="1"/>
    </row>
    <row r="3" spans="1:35" ht="14.1" x14ac:dyDescent="0.5">
      <c r="A3" s="1"/>
      <c r="B3" s="1"/>
      <c r="C3" s="1"/>
    </row>
    <row r="4" spans="1:35" ht="30" x14ac:dyDescent="0.45">
      <c r="A4" s="13" t="s">
        <v>0</v>
      </c>
      <c r="B4" s="68" t="s">
        <v>1</v>
      </c>
      <c r="C4" s="68" t="s">
        <v>2</v>
      </c>
      <c r="D4" s="140" t="s">
        <v>3</v>
      </c>
      <c r="E4" s="140" t="s">
        <v>4</v>
      </c>
      <c r="F4" s="140" t="s">
        <v>5</v>
      </c>
      <c r="G4" s="140" t="s">
        <v>6</v>
      </c>
      <c r="H4" s="140" t="s">
        <v>7</v>
      </c>
      <c r="I4" s="140" t="s">
        <v>8</v>
      </c>
      <c r="J4" s="140" t="s">
        <v>9</v>
      </c>
      <c r="K4" s="140" t="s">
        <v>10</v>
      </c>
      <c r="L4" s="140" t="s">
        <v>11</v>
      </c>
      <c r="M4" s="140" t="s">
        <v>12</v>
      </c>
      <c r="N4" s="140" t="s">
        <v>13</v>
      </c>
      <c r="O4" s="140" t="s">
        <v>14</v>
      </c>
      <c r="P4" s="140" t="s">
        <v>15</v>
      </c>
      <c r="Q4" s="140" t="s">
        <v>16</v>
      </c>
      <c r="Y4" s="59"/>
      <c r="Z4" s="59"/>
      <c r="AA4" s="59"/>
      <c r="AB4" s="59"/>
      <c r="AC4" s="59"/>
      <c r="AD4" s="59"/>
    </row>
    <row r="5" spans="1:35" x14ac:dyDescent="0.45">
      <c r="A5" s="4" t="s">
        <v>22</v>
      </c>
      <c r="B5" s="8" t="s">
        <v>111</v>
      </c>
      <c r="C5" s="71">
        <v>0.41319444444444442</v>
      </c>
      <c r="D5" s="58"/>
      <c r="E5" s="58"/>
      <c r="F5" s="4">
        <v>45</v>
      </c>
      <c r="G5" s="4">
        <v>95</v>
      </c>
      <c r="H5" s="4" t="s">
        <v>96</v>
      </c>
      <c r="I5" s="4">
        <v>40</v>
      </c>
      <c r="J5" s="4">
        <v>3.5</v>
      </c>
      <c r="K5" s="4" t="s">
        <v>97</v>
      </c>
      <c r="L5" s="4" t="s">
        <v>98</v>
      </c>
      <c r="M5" s="4" t="s">
        <v>114</v>
      </c>
      <c r="N5" s="4" t="s">
        <v>100</v>
      </c>
      <c r="O5" s="4">
        <v>0.5</v>
      </c>
      <c r="P5" s="8">
        <v>44296</v>
      </c>
      <c r="Q5" s="10" t="s">
        <v>115</v>
      </c>
      <c r="S5" s="4"/>
      <c r="Y5" s="48"/>
      <c r="Z5" s="20"/>
      <c r="AA5" s="20"/>
      <c r="AB5" s="20"/>
      <c r="AC5" s="55"/>
      <c r="AD5" s="55"/>
    </row>
    <row r="6" spans="1:35" ht="14.1" x14ac:dyDescent="0.5">
      <c r="L6" s="1"/>
      <c r="M6" s="1"/>
      <c r="N6" s="1"/>
      <c r="O6" s="1"/>
      <c r="P6" s="1"/>
      <c r="Q6" s="60"/>
      <c r="Y6" s="48"/>
      <c r="Z6" s="20"/>
      <c r="AA6" s="20"/>
      <c r="AB6" s="20"/>
      <c r="AC6" s="21"/>
      <c r="AD6" s="21"/>
    </row>
    <row r="7" spans="1:35" ht="14.1" x14ac:dyDescent="0.5">
      <c r="A7" s="173" t="s">
        <v>19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4"/>
      <c r="X7" s="175" t="s">
        <v>18</v>
      </c>
      <c r="Y7" s="175"/>
      <c r="Z7" s="175"/>
      <c r="AA7" s="20"/>
      <c r="AB7" s="20"/>
      <c r="AC7" s="21"/>
      <c r="AD7" s="21"/>
      <c r="AE7" s="12"/>
      <c r="AF7" s="12"/>
      <c r="AG7" s="12"/>
      <c r="AH7" s="12"/>
      <c r="AI7" s="12"/>
    </row>
    <row r="8" spans="1:35" x14ac:dyDescent="0.45">
      <c r="A8" s="75" t="s">
        <v>23</v>
      </c>
      <c r="B8" s="174" t="s">
        <v>21</v>
      </c>
      <c r="C8" s="174"/>
      <c r="D8" s="174"/>
      <c r="E8" s="174"/>
      <c r="F8" s="174"/>
      <c r="G8" s="172" t="s">
        <v>63</v>
      </c>
      <c r="H8" s="172"/>
      <c r="I8" s="172"/>
      <c r="J8" s="172"/>
      <c r="K8" s="172"/>
      <c r="L8" s="172" t="s">
        <v>64</v>
      </c>
      <c r="M8" s="172"/>
      <c r="N8" s="172"/>
      <c r="O8" s="172"/>
      <c r="P8" s="172"/>
      <c r="Q8" s="172" t="s">
        <v>65</v>
      </c>
      <c r="R8" s="172"/>
      <c r="S8" s="172"/>
      <c r="T8" s="172"/>
      <c r="U8" s="172"/>
      <c r="V8" s="76" t="s">
        <v>66</v>
      </c>
      <c r="W8" s="77"/>
      <c r="X8" s="146" t="s">
        <v>31</v>
      </c>
      <c r="Y8" s="146" t="s">
        <v>20</v>
      </c>
      <c r="Z8" s="78" t="s">
        <v>32</v>
      </c>
      <c r="AA8" s="20"/>
      <c r="AB8" s="20"/>
      <c r="AC8" s="21"/>
      <c r="AD8" s="21"/>
      <c r="AE8" s="12"/>
      <c r="AF8" s="12"/>
      <c r="AG8" s="12"/>
      <c r="AH8" s="12"/>
      <c r="AI8" s="12"/>
    </row>
    <row r="9" spans="1:35" x14ac:dyDescent="0.45">
      <c r="A9" s="79" t="s">
        <v>30</v>
      </c>
      <c r="B9" s="79" t="s">
        <v>24</v>
      </c>
      <c r="C9" s="79" t="s">
        <v>25</v>
      </c>
      <c r="D9" s="79" t="s">
        <v>26</v>
      </c>
      <c r="E9" s="79" t="s">
        <v>62</v>
      </c>
      <c r="F9" s="79" t="s">
        <v>28</v>
      </c>
      <c r="G9" s="79" t="s">
        <v>24</v>
      </c>
      <c r="H9" s="79" t="s">
        <v>25</v>
      </c>
      <c r="I9" s="79" t="s">
        <v>26</v>
      </c>
      <c r="J9" s="79" t="s">
        <v>27</v>
      </c>
      <c r="K9" s="79" t="s">
        <v>28</v>
      </c>
      <c r="L9" s="79" t="s">
        <v>24</v>
      </c>
      <c r="M9" s="79" t="s">
        <v>25</v>
      </c>
      <c r="N9" s="79" t="s">
        <v>26</v>
      </c>
      <c r="O9" s="79" t="s">
        <v>27</v>
      </c>
      <c r="P9" s="79" t="s">
        <v>28</v>
      </c>
      <c r="Q9" s="79" t="s">
        <v>24</v>
      </c>
      <c r="R9" s="79" t="s">
        <v>25</v>
      </c>
      <c r="S9" s="79" t="s">
        <v>26</v>
      </c>
      <c r="T9" s="79" t="s">
        <v>27</v>
      </c>
      <c r="U9" s="79" t="s">
        <v>28</v>
      </c>
      <c r="V9" s="79" t="s">
        <v>67</v>
      </c>
      <c r="W9" s="80"/>
      <c r="X9" s="79" t="s">
        <v>116</v>
      </c>
      <c r="Y9" s="79">
        <v>1</v>
      </c>
      <c r="Z9" s="79" t="s">
        <v>116</v>
      </c>
      <c r="AA9" s="20"/>
      <c r="AB9" s="20"/>
      <c r="AC9" s="21"/>
      <c r="AD9" s="21"/>
      <c r="AE9" s="12"/>
      <c r="AF9" s="12"/>
      <c r="AG9" s="12"/>
      <c r="AH9" s="12"/>
      <c r="AI9" s="12"/>
    </row>
    <row r="10" spans="1:35" x14ac:dyDescent="0.45">
      <c r="A10" s="79">
        <v>0</v>
      </c>
      <c r="B10" s="15">
        <v>0.28960000000000002</v>
      </c>
      <c r="C10" s="82"/>
      <c r="D10" s="82"/>
      <c r="E10" s="82">
        <f t="shared" ref="E10:E21" si="0">AVERAGE(B10:D10)</f>
        <v>0.28960000000000002</v>
      </c>
      <c r="F10" s="82" t="e">
        <f t="shared" ref="F10:F21" si="1">_xlfn.STDEV.S(B10:D10)</f>
        <v>#DIV/0!</v>
      </c>
      <c r="G10" s="5">
        <v>10.11</v>
      </c>
      <c r="H10" s="5">
        <v>10.052</v>
      </c>
      <c r="I10" s="5">
        <v>10.162000000000001</v>
      </c>
      <c r="J10" s="83">
        <f>AVERAGE(G10:I10)</f>
        <v>10.107999999999999</v>
      </c>
      <c r="K10" s="83">
        <f>_xlfn.STDEV.S(G10:I10)</f>
        <v>5.5027265968791005E-2</v>
      </c>
      <c r="L10" s="5">
        <v>9.4740000000000002</v>
      </c>
      <c r="M10" s="5">
        <v>9.7889999999999997</v>
      </c>
      <c r="N10" s="5">
        <v>9.4860000000000007</v>
      </c>
      <c r="O10" s="83">
        <f>AVERAGE(L10:N10)</f>
        <v>9.5830000000000002</v>
      </c>
      <c r="P10" s="83">
        <f>_xlfn.STDEV.S(L10:N10)</f>
        <v>0.17850210082797302</v>
      </c>
      <c r="Q10" s="5">
        <v>2.738</v>
      </c>
      <c r="R10" s="5">
        <v>2.794</v>
      </c>
      <c r="S10" s="5">
        <v>2.8</v>
      </c>
      <c r="T10" s="84">
        <f>AVERAGE(Q10:S10)</f>
        <v>2.7773333333333334</v>
      </c>
      <c r="U10" s="84">
        <f>_xlfn.STDEV.S(Q10:S10)</f>
        <v>3.419551627528572E-2</v>
      </c>
      <c r="V10" s="84">
        <f>J10*O10*T10/1000</f>
        <v>0.26902629334933331</v>
      </c>
      <c r="W10" s="86"/>
      <c r="X10" s="87"/>
      <c r="Y10" s="88"/>
      <c r="Z10" s="89"/>
      <c r="AA10" s="20"/>
      <c r="AB10" s="20"/>
      <c r="AC10" s="21"/>
      <c r="AD10" s="21"/>
      <c r="AE10" s="12"/>
      <c r="AF10" s="12"/>
      <c r="AG10" s="12"/>
      <c r="AH10" s="12"/>
      <c r="AI10" s="12"/>
    </row>
    <row r="11" spans="1:35" x14ac:dyDescent="0.45">
      <c r="A11" s="79">
        <v>2</v>
      </c>
      <c r="B11" s="15">
        <v>0.2412</v>
      </c>
      <c r="C11" s="82"/>
      <c r="D11" s="82"/>
      <c r="E11" s="82">
        <f t="shared" si="0"/>
        <v>0.2412</v>
      </c>
      <c r="F11" s="82" t="e">
        <f t="shared" si="1"/>
        <v>#DIV/0!</v>
      </c>
      <c r="G11" s="5">
        <v>9.6039999999999992</v>
      </c>
      <c r="H11" s="5">
        <v>9.7230000000000008</v>
      </c>
      <c r="I11" s="5">
        <v>9.4860000000000007</v>
      </c>
      <c r="J11" s="83">
        <f t="shared" ref="J11:J21" si="2">AVERAGE(G11:I11)</f>
        <v>9.6043333333333329</v>
      </c>
      <c r="K11" s="83">
        <f t="shared" ref="K11:K21" si="3">_xlfn.STDEV.S(G11:I11)</f>
        <v>0.11850035161691862</v>
      </c>
      <c r="L11" s="5">
        <v>9.3849999999999998</v>
      </c>
      <c r="M11" s="5">
        <v>9.6039999999999992</v>
      </c>
      <c r="N11" s="5">
        <v>9.3510000000000009</v>
      </c>
      <c r="O11" s="83">
        <f t="shared" ref="O11:O21" si="4">AVERAGE(L11:N11)</f>
        <v>9.4466666666666654</v>
      </c>
      <c r="P11" s="83">
        <f t="shared" ref="P11:P21" si="5">_xlfn.STDEV.S(L11:N11)</f>
        <v>0.13731108233982114</v>
      </c>
      <c r="Q11" s="5">
        <v>2.67</v>
      </c>
      <c r="R11" s="5">
        <v>2.63</v>
      </c>
      <c r="S11" s="5">
        <v>2.698</v>
      </c>
      <c r="T11" s="84">
        <f t="shared" ref="T11:T21" si="6">AVERAGE(Q11:S11)</f>
        <v>2.6659999999999999</v>
      </c>
      <c r="U11" s="84">
        <f t="shared" ref="U11:U21" si="7">_xlfn.STDEV.S(Q11:S11)</f>
        <v>3.4176014981270153E-2</v>
      </c>
      <c r="V11" s="84">
        <f t="shared" ref="V11:V21" si="8">J11*O11*T11/1000</f>
        <v>0.24188334219111107</v>
      </c>
      <c r="W11" s="86"/>
      <c r="X11" s="87"/>
      <c r="Y11" s="88"/>
      <c r="Z11" s="90"/>
      <c r="AA11" s="20"/>
      <c r="AB11" s="20"/>
      <c r="AC11" s="20"/>
      <c r="AD11" s="20"/>
      <c r="AE11" s="12"/>
      <c r="AF11" s="12"/>
      <c r="AG11" s="12"/>
      <c r="AH11" s="12"/>
      <c r="AI11" s="12"/>
    </row>
    <row r="12" spans="1:35" x14ac:dyDescent="0.45">
      <c r="A12" s="79">
        <v>4</v>
      </c>
      <c r="B12" s="15">
        <v>0.24060000000000001</v>
      </c>
      <c r="C12" s="82"/>
      <c r="D12" s="82"/>
      <c r="E12" s="82">
        <f t="shared" si="0"/>
        <v>0.24060000000000001</v>
      </c>
      <c r="F12" s="82" t="e">
        <f t="shared" si="1"/>
        <v>#DIV/0!</v>
      </c>
      <c r="G12" s="5">
        <v>9.5890000000000004</v>
      </c>
      <c r="H12" s="5">
        <v>9.7569999999999997</v>
      </c>
      <c r="I12" s="5">
        <v>9.5229999999999997</v>
      </c>
      <c r="J12" s="83">
        <f t="shared" si="2"/>
        <v>9.6229999999999993</v>
      </c>
      <c r="K12" s="83">
        <f t="shared" si="3"/>
        <v>0.12064824905484528</v>
      </c>
      <c r="L12" s="5">
        <v>9.1489999999999991</v>
      </c>
      <c r="M12" s="5">
        <v>9.2669999999999995</v>
      </c>
      <c r="N12" s="5">
        <v>9.1509999999999998</v>
      </c>
      <c r="O12" s="83">
        <f t="shared" si="4"/>
        <v>9.1889999999999983</v>
      </c>
      <c r="P12" s="83">
        <f t="shared" si="5"/>
        <v>6.755738301621815E-2</v>
      </c>
      <c r="Q12" s="5">
        <v>2.6429999999999998</v>
      </c>
      <c r="R12" s="5">
        <v>2.6080000000000001</v>
      </c>
      <c r="S12" s="5">
        <v>2.6749999999999998</v>
      </c>
      <c r="T12" s="84">
        <f t="shared" si="6"/>
        <v>2.6419999999999999</v>
      </c>
      <c r="U12" s="84">
        <f t="shared" si="7"/>
        <v>3.3511192160231941E-2</v>
      </c>
      <c r="V12" s="84">
        <f t="shared" si="8"/>
        <v>0.23362082357399994</v>
      </c>
      <c r="W12" s="86"/>
      <c r="X12" s="87"/>
      <c r="Y12" s="88"/>
      <c r="Z12" s="90"/>
      <c r="AA12" s="12"/>
      <c r="AB12" s="12"/>
      <c r="AC12" s="12"/>
      <c r="AD12" s="12"/>
      <c r="AE12" s="12"/>
      <c r="AF12" s="12"/>
      <c r="AG12" s="12"/>
      <c r="AH12" s="12"/>
      <c r="AI12" s="12"/>
    </row>
    <row r="13" spans="1:35" x14ac:dyDescent="0.45">
      <c r="A13" s="79">
        <v>6</v>
      </c>
      <c r="B13" s="15">
        <v>0.23899999999999999</v>
      </c>
      <c r="C13" s="82"/>
      <c r="D13" s="82"/>
      <c r="E13" s="82">
        <f t="shared" si="0"/>
        <v>0.23899999999999999</v>
      </c>
      <c r="F13" s="82" t="e">
        <f t="shared" si="1"/>
        <v>#DIV/0!</v>
      </c>
      <c r="G13" s="5">
        <v>9.5350000000000001</v>
      </c>
      <c r="H13" s="5">
        <v>9.7289999999999992</v>
      </c>
      <c r="I13" s="5">
        <v>9.5220000000000002</v>
      </c>
      <c r="J13" s="83">
        <f t="shared" si="2"/>
        <v>9.5953333333333344</v>
      </c>
      <c r="K13" s="83">
        <f t="shared" si="3"/>
        <v>0.11594107698884464</v>
      </c>
      <c r="L13" s="5">
        <v>9.2609999999999992</v>
      </c>
      <c r="M13" s="5">
        <v>9.2249999999999996</v>
      </c>
      <c r="N13" s="5">
        <v>9.1549999999999994</v>
      </c>
      <c r="O13" s="83">
        <f t="shared" si="4"/>
        <v>9.2136666666666667</v>
      </c>
      <c r="P13" s="83">
        <f t="shared" si="5"/>
        <v>5.3901144081859066E-2</v>
      </c>
      <c r="Q13" s="5">
        <v>2.621</v>
      </c>
      <c r="R13" s="5">
        <v>2.589</v>
      </c>
      <c r="S13" s="5">
        <v>2.6429999999999998</v>
      </c>
      <c r="T13" s="84">
        <f t="shared" si="6"/>
        <v>2.6176666666666666</v>
      </c>
      <c r="U13" s="84">
        <f t="shared" si="7"/>
        <v>2.7153882472554989E-2</v>
      </c>
      <c r="V13" s="84">
        <f t="shared" si="8"/>
        <v>0.23142320576214814</v>
      </c>
      <c r="W13" s="86"/>
      <c r="X13" s="87"/>
      <c r="Y13" s="88"/>
      <c r="Z13" s="90"/>
      <c r="AA13" s="12"/>
      <c r="AB13" s="12"/>
      <c r="AC13" s="12"/>
      <c r="AD13" s="12"/>
      <c r="AE13" s="12"/>
      <c r="AF13" s="12"/>
      <c r="AG13" s="12"/>
      <c r="AH13" s="12"/>
      <c r="AI13" s="12"/>
    </row>
    <row r="14" spans="1:35" x14ac:dyDescent="0.45">
      <c r="A14" s="79"/>
      <c r="B14" s="15"/>
      <c r="C14" s="82"/>
      <c r="D14" s="82"/>
      <c r="E14" s="82" t="e">
        <f t="shared" si="0"/>
        <v>#DIV/0!</v>
      </c>
      <c r="F14" s="82" t="e">
        <f t="shared" si="1"/>
        <v>#DIV/0!</v>
      </c>
      <c r="G14" s="9"/>
      <c r="H14" s="9"/>
      <c r="I14" s="9"/>
      <c r="J14" s="83" t="e">
        <f t="shared" si="2"/>
        <v>#DIV/0!</v>
      </c>
      <c r="K14" s="83" t="e">
        <f t="shared" si="3"/>
        <v>#DIV/0!</v>
      </c>
      <c r="L14" s="15"/>
      <c r="M14" s="15"/>
      <c r="N14" s="15"/>
      <c r="O14" s="83" t="e">
        <f t="shared" si="4"/>
        <v>#DIV/0!</v>
      </c>
      <c r="P14" s="83" t="e">
        <f t="shared" si="5"/>
        <v>#DIV/0!</v>
      </c>
      <c r="Q14" s="15"/>
      <c r="R14" s="15"/>
      <c r="S14" s="15"/>
      <c r="T14" s="84" t="e">
        <f t="shared" si="6"/>
        <v>#DIV/0!</v>
      </c>
      <c r="U14" s="84" t="e">
        <f t="shared" si="7"/>
        <v>#DIV/0!</v>
      </c>
      <c r="V14" s="84" t="e">
        <f t="shared" si="8"/>
        <v>#DIV/0!</v>
      </c>
      <c r="W14" s="86"/>
      <c r="X14" s="87"/>
      <c r="Y14" s="88"/>
      <c r="Z14" s="91"/>
      <c r="AA14" s="12"/>
      <c r="AB14" s="12"/>
      <c r="AC14" s="12"/>
      <c r="AD14" s="12"/>
      <c r="AE14" s="12"/>
      <c r="AF14" s="12"/>
      <c r="AG14" s="12"/>
      <c r="AH14" s="12"/>
      <c r="AI14" s="12"/>
    </row>
    <row r="15" spans="1:35" x14ac:dyDescent="0.45">
      <c r="A15" s="79">
        <v>24</v>
      </c>
      <c r="B15" s="15">
        <v>0.23780000000000001</v>
      </c>
      <c r="C15" s="82"/>
      <c r="D15" s="82"/>
      <c r="E15" s="82">
        <f t="shared" si="0"/>
        <v>0.23780000000000001</v>
      </c>
      <c r="F15" s="82" t="e">
        <f t="shared" si="1"/>
        <v>#DIV/0!</v>
      </c>
      <c r="G15" s="9">
        <v>9.57</v>
      </c>
      <c r="H15" s="9">
        <v>9.6709999999999994</v>
      </c>
      <c r="I15" s="9">
        <v>9.4559999999999995</v>
      </c>
      <c r="J15" s="83">
        <f t="shared" si="2"/>
        <v>9.565666666666667</v>
      </c>
      <c r="K15" s="83">
        <f t="shared" si="3"/>
        <v>0.10756548393110739</v>
      </c>
      <c r="L15" s="15">
        <v>9.2249999999999996</v>
      </c>
      <c r="M15" s="15">
        <v>9.26</v>
      </c>
      <c r="N15" s="15">
        <v>9.1950000000000003</v>
      </c>
      <c r="O15" s="83">
        <f t="shared" si="4"/>
        <v>9.2266666666666666</v>
      </c>
      <c r="P15" s="83">
        <f t="shared" si="5"/>
        <v>3.2532035493238319E-2</v>
      </c>
      <c r="Q15" s="15">
        <v>2.528</v>
      </c>
      <c r="R15" s="15">
        <v>2.5070000000000001</v>
      </c>
      <c r="S15" s="15">
        <v>2.5270000000000001</v>
      </c>
      <c r="T15" s="84">
        <f t="shared" si="6"/>
        <v>2.5206666666666666</v>
      </c>
      <c r="U15" s="84">
        <f t="shared" si="7"/>
        <v>1.184623709594455E-2</v>
      </c>
      <c r="V15" s="84">
        <f t="shared" si="8"/>
        <v>0.22247206827851851</v>
      </c>
      <c r="W15" s="86"/>
      <c r="X15" s="87"/>
      <c r="Y15" s="88"/>
      <c r="Z15" s="91"/>
      <c r="AA15" s="12"/>
      <c r="AB15" s="12"/>
      <c r="AC15" s="12"/>
      <c r="AD15" s="12"/>
      <c r="AE15" s="12"/>
      <c r="AF15" s="12"/>
      <c r="AG15" s="12"/>
      <c r="AH15" s="12"/>
      <c r="AI15" s="12"/>
    </row>
    <row r="16" spans="1:35" x14ac:dyDescent="0.45">
      <c r="A16" s="79">
        <v>48</v>
      </c>
      <c r="B16" s="15">
        <v>0.23810000000000001</v>
      </c>
      <c r="C16" s="82"/>
      <c r="D16" s="82"/>
      <c r="E16" s="82">
        <f t="shared" si="0"/>
        <v>0.23810000000000001</v>
      </c>
      <c r="F16" s="82" t="e">
        <f t="shared" si="1"/>
        <v>#DIV/0!</v>
      </c>
      <c r="G16" s="81">
        <v>9.5790000000000006</v>
      </c>
      <c r="H16" s="81">
        <v>9.6969999999999992</v>
      </c>
      <c r="I16" s="81">
        <v>9.4730000000000008</v>
      </c>
      <c r="J16" s="83">
        <f t="shared" si="2"/>
        <v>9.5830000000000002</v>
      </c>
      <c r="K16" s="83">
        <f t="shared" si="3"/>
        <v>0.11205355862265072</v>
      </c>
      <c r="L16" s="79">
        <v>9.1880000000000006</v>
      </c>
      <c r="M16" s="79">
        <v>9.3810000000000002</v>
      </c>
      <c r="N16" s="79">
        <v>9.1449999999999996</v>
      </c>
      <c r="O16" s="83">
        <f t="shared" si="4"/>
        <v>9.2380000000000013</v>
      </c>
      <c r="P16" s="83">
        <f t="shared" si="5"/>
        <v>0.12569407305040298</v>
      </c>
      <c r="Q16" s="81">
        <v>2.1920000000000002</v>
      </c>
      <c r="R16" s="81">
        <v>2.5680000000000001</v>
      </c>
      <c r="S16" s="81">
        <v>2.6080000000000001</v>
      </c>
      <c r="T16" s="84">
        <f t="shared" si="6"/>
        <v>2.456</v>
      </c>
      <c r="U16" s="84">
        <f t="shared" si="7"/>
        <v>0.22950381260449679</v>
      </c>
      <c r="V16" s="84">
        <f t="shared" si="8"/>
        <v>0.21742416382400004</v>
      </c>
      <c r="W16" s="86"/>
      <c r="X16" s="87"/>
      <c r="Y16" s="88"/>
      <c r="Z16" s="91"/>
      <c r="AA16" s="12"/>
      <c r="AB16" s="12"/>
      <c r="AC16" s="12"/>
      <c r="AD16" s="12"/>
      <c r="AE16" s="12"/>
      <c r="AF16" s="12"/>
      <c r="AG16" s="12"/>
      <c r="AH16" s="12"/>
      <c r="AI16" s="12"/>
    </row>
    <row r="17" spans="1:35" x14ac:dyDescent="0.45">
      <c r="A17" s="79">
        <v>72</v>
      </c>
      <c r="B17" s="15">
        <v>0.23669999999999999</v>
      </c>
      <c r="C17" s="82"/>
      <c r="D17" s="82"/>
      <c r="E17" s="82">
        <f t="shared" si="0"/>
        <v>0.23669999999999999</v>
      </c>
      <c r="F17" s="82" t="e">
        <f t="shared" si="1"/>
        <v>#DIV/0!</v>
      </c>
      <c r="G17" s="81"/>
      <c r="H17" s="81"/>
      <c r="I17" s="81"/>
      <c r="J17" s="83" t="e">
        <f t="shared" si="2"/>
        <v>#DIV/0!</v>
      </c>
      <c r="K17" s="83" t="e">
        <f t="shared" si="3"/>
        <v>#DIV/0!</v>
      </c>
      <c r="L17" s="79"/>
      <c r="M17" s="79"/>
      <c r="N17" s="79"/>
      <c r="O17" s="83" t="e">
        <f t="shared" si="4"/>
        <v>#DIV/0!</v>
      </c>
      <c r="P17" s="83" t="e">
        <f t="shared" si="5"/>
        <v>#DIV/0!</v>
      </c>
      <c r="Q17" s="81"/>
      <c r="R17" s="81"/>
      <c r="S17" s="81"/>
      <c r="T17" s="84" t="e">
        <f t="shared" si="6"/>
        <v>#DIV/0!</v>
      </c>
      <c r="U17" s="84" t="e">
        <f t="shared" si="7"/>
        <v>#DIV/0!</v>
      </c>
      <c r="V17" s="84" t="e">
        <f t="shared" si="8"/>
        <v>#DIV/0!</v>
      </c>
      <c r="W17" s="86"/>
      <c r="X17" s="87"/>
      <c r="Y17" s="88"/>
      <c r="Z17" s="91"/>
      <c r="AA17" s="12"/>
      <c r="AB17" s="12"/>
      <c r="AC17" s="12"/>
      <c r="AD17" s="12"/>
      <c r="AE17" s="12"/>
      <c r="AF17" s="12"/>
      <c r="AG17" s="12"/>
      <c r="AH17" s="12"/>
      <c r="AI17" s="12"/>
    </row>
    <row r="18" spans="1:35" x14ac:dyDescent="0.45">
      <c r="A18" s="79">
        <v>96</v>
      </c>
      <c r="B18" s="15">
        <v>0.23799999999999999</v>
      </c>
      <c r="C18" s="82"/>
      <c r="D18" s="82"/>
      <c r="E18" s="82">
        <f t="shared" si="0"/>
        <v>0.23799999999999999</v>
      </c>
      <c r="F18" s="82" t="e">
        <f t="shared" si="1"/>
        <v>#DIV/0!</v>
      </c>
      <c r="G18" s="81"/>
      <c r="H18" s="81"/>
      <c r="I18" s="81"/>
      <c r="J18" s="83" t="e">
        <f t="shared" si="2"/>
        <v>#DIV/0!</v>
      </c>
      <c r="K18" s="83" t="e">
        <f t="shared" si="3"/>
        <v>#DIV/0!</v>
      </c>
      <c r="L18" s="81"/>
      <c r="M18" s="81"/>
      <c r="N18" s="81"/>
      <c r="O18" s="83" t="e">
        <f t="shared" si="4"/>
        <v>#DIV/0!</v>
      </c>
      <c r="P18" s="83" t="e">
        <f t="shared" si="5"/>
        <v>#DIV/0!</v>
      </c>
      <c r="Q18" s="81"/>
      <c r="R18" s="81"/>
      <c r="S18" s="81"/>
      <c r="T18" s="84" t="e">
        <f t="shared" si="6"/>
        <v>#DIV/0!</v>
      </c>
      <c r="U18" s="84" t="e">
        <f t="shared" si="7"/>
        <v>#DIV/0!</v>
      </c>
      <c r="V18" s="84" t="e">
        <f t="shared" si="8"/>
        <v>#DIV/0!</v>
      </c>
      <c r="W18" s="86"/>
      <c r="X18" s="87"/>
      <c r="Y18" s="88"/>
      <c r="Z18" s="91"/>
      <c r="AA18" s="12"/>
      <c r="AB18" s="12"/>
      <c r="AC18" s="12"/>
      <c r="AD18" s="12"/>
      <c r="AE18" s="12"/>
      <c r="AF18" s="12"/>
      <c r="AG18" s="12"/>
      <c r="AH18" s="12"/>
      <c r="AI18" s="12"/>
    </row>
    <row r="19" spans="1:35" x14ac:dyDescent="0.45">
      <c r="A19" s="79">
        <v>120</v>
      </c>
      <c r="B19" s="15">
        <v>0.23699999999999999</v>
      </c>
      <c r="C19" s="82"/>
      <c r="D19" s="82"/>
      <c r="E19" s="82">
        <f t="shared" si="0"/>
        <v>0.23699999999999999</v>
      </c>
      <c r="F19" s="82" t="e">
        <f t="shared" si="1"/>
        <v>#DIV/0!</v>
      </c>
      <c r="G19" s="81"/>
      <c r="H19" s="81"/>
      <c r="I19" s="81"/>
      <c r="J19" s="83" t="e">
        <f t="shared" si="2"/>
        <v>#DIV/0!</v>
      </c>
      <c r="K19" s="83" t="e">
        <f t="shared" si="3"/>
        <v>#DIV/0!</v>
      </c>
      <c r="L19" s="81"/>
      <c r="M19" s="81"/>
      <c r="N19" s="81"/>
      <c r="O19" s="83" t="e">
        <f t="shared" si="4"/>
        <v>#DIV/0!</v>
      </c>
      <c r="P19" s="83" t="e">
        <f t="shared" si="5"/>
        <v>#DIV/0!</v>
      </c>
      <c r="Q19" s="81"/>
      <c r="R19" s="81"/>
      <c r="S19" s="81"/>
      <c r="T19" s="84" t="e">
        <f t="shared" si="6"/>
        <v>#DIV/0!</v>
      </c>
      <c r="U19" s="84" t="e">
        <f t="shared" si="7"/>
        <v>#DIV/0!</v>
      </c>
      <c r="V19" s="84" t="e">
        <f t="shared" si="8"/>
        <v>#DIV/0!</v>
      </c>
      <c r="W19" s="86"/>
      <c r="X19" s="87"/>
      <c r="Y19" s="88"/>
      <c r="Z19" s="91"/>
      <c r="AA19" s="12"/>
      <c r="AB19" s="12"/>
      <c r="AC19" s="12"/>
      <c r="AD19" s="12"/>
      <c r="AE19" s="12"/>
      <c r="AF19" s="12"/>
      <c r="AG19" s="12"/>
      <c r="AH19" s="12"/>
      <c r="AI19" s="12"/>
    </row>
    <row r="20" spans="1:35" x14ac:dyDescent="0.45">
      <c r="A20" s="79">
        <v>144</v>
      </c>
      <c r="B20" s="15">
        <v>0.23799999999999999</v>
      </c>
      <c r="C20" s="82"/>
      <c r="D20" s="82"/>
      <c r="E20" s="82">
        <f t="shared" si="0"/>
        <v>0.23799999999999999</v>
      </c>
      <c r="F20" s="82" t="e">
        <f t="shared" si="1"/>
        <v>#DIV/0!</v>
      </c>
      <c r="G20" s="81"/>
      <c r="H20" s="81"/>
      <c r="I20" s="81"/>
      <c r="J20" s="83" t="e">
        <f t="shared" si="2"/>
        <v>#DIV/0!</v>
      </c>
      <c r="K20" s="83" t="e">
        <f t="shared" si="3"/>
        <v>#DIV/0!</v>
      </c>
      <c r="L20" s="81"/>
      <c r="M20" s="81"/>
      <c r="N20" s="81"/>
      <c r="O20" s="83" t="e">
        <f t="shared" si="4"/>
        <v>#DIV/0!</v>
      </c>
      <c r="P20" s="83" t="e">
        <f t="shared" si="5"/>
        <v>#DIV/0!</v>
      </c>
      <c r="Q20" s="81"/>
      <c r="R20" s="81"/>
      <c r="S20" s="81"/>
      <c r="T20" s="84" t="e">
        <f t="shared" si="6"/>
        <v>#DIV/0!</v>
      </c>
      <c r="U20" s="84" t="e">
        <f t="shared" si="7"/>
        <v>#DIV/0!</v>
      </c>
      <c r="V20" s="84" t="e">
        <f t="shared" si="8"/>
        <v>#DIV/0!</v>
      </c>
      <c r="W20" s="86"/>
      <c r="X20" s="87"/>
      <c r="Y20" s="88"/>
      <c r="Z20" s="91"/>
      <c r="AA20" s="12"/>
      <c r="AB20" s="12"/>
      <c r="AC20" s="12"/>
      <c r="AD20" s="12"/>
      <c r="AE20" s="12"/>
      <c r="AF20" s="12"/>
      <c r="AG20" s="12"/>
      <c r="AH20" s="12"/>
      <c r="AI20" s="12"/>
    </row>
    <row r="21" spans="1:35" x14ac:dyDescent="0.45">
      <c r="A21" s="79">
        <v>168</v>
      </c>
      <c r="B21" s="15">
        <v>0.23799999999999999</v>
      </c>
      <c r="C21" s="82"/>
      <c r="D21" s="82"/>
      <c r="E21" s="82">
        <f t="shared" si="0"/>
        <v>0.23799999999999999</v>
      </c>
      <c r="F21" s="82" t="e">
        <f t="shared" si="1"/>
        <v>#DIV/0!</v>
      </c>
      <c r="G21" s="81"/>
      <c r="H21" s="81"/>
      <c r="I21" s="81"/>
      <c r="J21" s="83" t="e">
        <f t="shared" si="2"/>
        <v>#DIV/0!</v>
      </c>
      <c r="K21" s="83" t="e">
        <f t="shared" si="3"/>
        <v>#DIV/0!</v>
      </c>
      <c r="L21" s="81"/>
      <c r="M21" s="81"/>
      <c r="N21" s="81"/>
      <c r="O21" s="83" t="e">
        <f t="shared" si="4"/>
        <v>#DIV/0!</v>
      </c>
      <c r="P21" s="83" t="e">
        <f t="shared" si="5"/>
        <v>#DIV/0!</v>
      </c>
      <c r="Q21" s="81"/>
      <c r="R21" s="81"/>
      <c r="S21" s="81"/>
      <c r="T21" s="84" t="e">
        <f t="shared" si="6"/>
        <v>#DIV/0!</v>
      </c>
      <c r="U21" s="84" t="e">
        <f t="shared" si="7"/>
        <v>#DIV/0!</v>
      </c>
      <c r="V21" s="84" t="e">
        <f t="shared" si="8"/>
        <v>#DIV/0!</v>
      </c>
      <c r="W21" s="86"/>
      <c r="X21" s="87"/>
      <c r="Y21" s="88"/>
      <c r="Z21" s="91"/>
      <c r="AA21" s="12"/>
      <c r="AB21" s="12"/>
      <c r="AC21" s="12"/>
      <c r="AD21" s="12"/>
      <c r="AE21" s="12"/>
      <c r="AF21" s="12"/>
      <c r="AG21" s="12"/>
      <c r="AH21" s="12"/>
      <c r="AI21" s="12"/>
    </row>
    <row r="22" spans="1:35" x14ac:dyDescent="0.45"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</row>
    <row r="23" spans="1:35" x14ac:dyDescent="0.45">
      <c r="H23" s="12"/>
      <c r="I23" s="12"/>
      <c r="J23" s="16">
        <f>(J15-J10)/J10*100</f>
        <v>-5.3653871520907384</v>
      </c>
      <c r="K23" s="16"/>
      <c r="L23" s="16"/>
      <c r="M23" s="16"/>
      <c r="N23" s="16"/>
      <c r="O23" s="16">
        <f>(O15-O10)/O10*100</f>
        <v>-3.7183902048766941</v>
      </c>
      <c r="P23" s="16"/>
      <c r="Q23" s="16"/>
      <c r="R23" s="16"/>
      <c r="S23" s="16"/>
      <c r="T23" s="16">
        <f>(T15-T10)/T10*100</f>
        <v>-9.2414786365818582</v>
      </c>
      <c r="U23" s="16"/>
      <c r="V23" s="16">
        <f>(V15-V10)/V10*100</f>
        <v>-17.304711926563876</v>
      </c>
      <c r="W23" s="6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</row>
    <row r="24" spans="1:35" x14ac:dyDescent="0.45">
      <c r="B24" s="5"/>
      <c r="C24" s="5"/>
      <c r="D24" s="5"/>
      <c r="F24" s="5"/>
      <c r="G24" s="5"/>
      <c r="H24" s="47"/>
      <c r="I24" s="47"/>
      <c r="J24" s="12"/>
      <c r="K24" s="83"/>
      <c r="L24" s="81"/>
      <c r="M24" s="81"/>
      <c r="N24" s="81"/>
      <c r="O24" s="83"/>
      <c r="P24" s="83"/>
      <c r="Q24" s="81"/>
      <c r="R24" s="81"/>
      <c r="S24" s="81"/>
      <c r="T24" s="84"/>
      <c r="U24" s="83"/>
      <c r="V24" s="85"/>
      <c r="W24" s="86"/>
      <c r="X24" s="121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</row>
    <row r="25" spans="1:35" x14ac:dyDescent="0.45">
      <c r="F25" s="5"/>
      <c r="G25" s="5"/>
      <c r="H25" s="5"/>
      <c r="I25" s="5"/>
      <c r="K25" s="83"/>
      <c r="L25" s="12"/>
      <c r="M25" s="12"/>
      <c r="N25" s="12"/>
      <c r="O25" s="12"/>
      <c r="P25" s="83"/>
      <c r="Q25" s="12"/>
      <c r="R25" s="12"/>
      <c r="S25" s="12"/>
      <c r="T25" s="12"/>
      <c r="U25" s="83"/>
      <c r="V25" s="26"/>
      <c r="W25" s="86"/>
      <c r="X25" s="121"/>
    </row>
    <row r="26" spans="1:35" x14ac:dyDescent="0.45">
      <c r="F26" s="5"/>
      <c r="G26" s="5"/>
      <c r="H26" s="5"/>
      <c r="I26" s="5"/>
      <c r="K26" s="83"/>
      <c r="L26" s="120"/>
      <c r="M26" s="120"/>
      <c r="N26" s="120"/>
      <c r="O26" s="120"/>
      <c r="P26" s="83"/>
      <c r="Q26" s="120"/>
      <c r="R26" s="120"/>
      <c r="S26" s="120"/>
      <c r="T26" s="120"/>
      <c r="U26" s="83"/>
      <c r="V26" s="120"/>
      <c r="W26" s="86"/>
      <c r="X26" s="121"/>
    </row>
    <row r="27" spans="1:35" x14ac:dyDescent="0.45">
      <c r="F27" s="5"/>
      <c r="G27" s="5"/>
      <c r="H27" s="5"/>
      <c r="I27" s="5"/>
      <c r="K27" s="83"/>
      <c r="L27" s="15"/>
      <c r="M27" s="15"/>
      <c r="N27" s="15"/>
      <c r="O27" s="15"/>
      <c r="P27" s="83"/>
      <c r="Q27" s="15"/>
      <c r="R27" s="15"/>
      <c r="S27" s="15"/>
      <c r="T27" s="15"/>
      <c r="U27" s="83"/>
      <c r="V27" s="15"/>
      <c r="W27" s="86"/>
      <c r="X27" s="121"/>
    </row>
    <row r="28" spans="1:35" x14ac:dyDescent="0.45">
      <c r="F28" s="5"/>
      <c r="G28" s="5"/>
      <c r="H28" s="5"/>
      <c r="I28" s="5"/>
      <c r="K28" s="83"/>
      <c r="L28" s="15"/>
      <c r="M28" s="15"/>
      <c r="N28" s="15"/>
      <c r="O28" s="15"/>
      <c r="P28" s="83"/>
      <c r="Q28" s="15"/>
      <c r="R28" s="15"/>
      <c r="S28" s="15"/>
      <c r="T28" s="15"/>
      <c r="U28" s="83"/>
      <c r="V28" s="15"/>
      <c r="W28" s="86"/>
      <c r="X28" s="121"/>
    </row>
    <row r="29" spans="1:35" x14ac:dyDescent="0.45">
      <c r="F29" s="5"/>
      <c r="G29" s="5"/>
      <c r="H29" s="5"/>
      <c r="I29" s="5"/>
      <c r="K29" s="83"/>
      <c r="L29" s="4"/>
      <c r="M29" s="4"/>
      <c r="N29" s="4"/>
      <c r="O29" s="4"/>
      <c r="P29" s="83"/>
      <c r="Q29" s="4"/>
      <c r="R29" s="4"/>
      <c r="S29" s="4"/>
      <c r="T29" s="4"/>
      <c r="U29" s="83"/>
      <c r="V29" s="4"/>
      <c r="W29" s="86"/>
      <c r="X29" s="121"/>
    </row>
    <row r="30" spans="1:35" x14ac:dyDescent="0.45">
      <c r="F30" s="5"/>
      <c r="G30" s="5"/>
      <c r="H30" s="5"/>
      <c r="I30" s="5"/>
    </row>
    <row r="31" spans="1:35" x14ac:dyDescent="0.45">
      <c r="F31" s="5"/>
      <c r="G31" s="5"/>
      <c r="H31" s="5"/>
      <c r="I31" s="5"/>
    </row>
    <row r="32" spans="1:35" x14ac:dyDescent="0.45">
      <c r="F32" s="5"/>
      <c r="G32" s="5"/>
      <c r="H32" s="5"/>
      <c r="I32" s="5"/>
    </row>
    <row r="33" spans="6:9" x14ac:dyDescent="0.45">
      <c r="F33" s="5"/>
      <c r="G33" s="5"/>
      <c r="H33" s="5"/>
      <c r="I33" s="5"/>
    </row>
    <row r="34" spans="6:9" x14ac:dyDescent="0.45">
      <c r="F34" s="5"/>
      <c r="G34" s="5"/>
      <c r="H34" s="5"/>
      <c r="I34" s="5"/>
    </row>
    <row r="35" spans="6:9" x14ac:dyDescent="0.45">
      <c r="F35" s="5"/>
      <c r="G35" s="5"/>
      <c r="H35" s="5"/>
      <c r="I35" s="5"/>
    </row>
    <row r="36" spans="6:9" x14ac:dyDescent="0.45">
      <c r="F36" s="5"/>
      <c r="G36" s="5"/>
      <c r="H36" s="5"/>
      <c r="I36" s="5"/>
    </row>
  </sheetData>
  <mergeCells count="6">
    <mergeCell ref="B8:F8"/>
    <mergeCell ref="A7:V7"/>
    <mergeCell ref="X7:Z7"/>
    <mergeCell ref="G8:K8"/>
    <mergeCell ref="L8:P8"/>
    <mergeCell ref="Q8:U8"/>
  </mergeCells>
  <hyperlinks>
    <hyperlink ref="A1" location="'Sample List'!A1" display="'Sample List'!A1" xr:uid="{00000000-0004-0000-0C00-000000000000}"/>
    <hyperlink ref="B1" location="'Calculations file'!A1" display="'Calculations file'!A1" xr:uid="{00000000-0004-0000-0C00-000001000000}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7030A0"/>
  </sheetPr>
  <dimension ref="A1:Z35"/>
  <sheetViews>
    <sheetView zoomScale="60" zoomScaleNormal="60" workbookViewId="0">
      <selection activeCell="J23" sqref="J23"/>
    </sheetView>
  </sheetViews>
  <sheetFormatPr defaultRowHeight="13.8" x14ac:dyDescent="0.45"/>
  <cols>
    <col min="1" max="1" width="29.76171875" bestFit="1" customWidth="1"/>
    <col min="2" max="2" width="15.76171875" bestFit="1" customWidth="1"/>
    <col min="4" max="4" width="10.47265625" bestFit="1" customWidth="1"/>
    <col min="5" max="5" width="13.47265625" bestFit="1" customWidth="1"/>
    <col min="6" max="8" width="13.47265625" customWidth="1"/>
    <col min="9" max="9" width="13.234375" bestFit="1" customWidth="1"/>
    <col min="10" max="10" width="11.6171875" bestFit="1" customWidth="1"/>
    <col min="11" max="11" width="18.47265625" bestFit="1" customWidth="1"/>
    <col min="12" max="12" width="16.47265625" bestFit="1" customWidth="1"/>
    <col min="13" max="13" width="20.85546875" bestFit="1" customWidth="1"/>
    <col min="14" max="14" width="21.37890625" customWidth="1"/>
    <col min="15" max="15" width="14.76171875" customWidth="1"/>
    <col min="16" max="16" width="17.6171875" customWidth="1"/>
    <col min="17" max="17" width="15.37890625" customWidth="1"/>
    <col min="18" max="18" width="14.47265625" customWidth="1"/>
    <col min="23" max="23" width="12.234375" bestFit="1" customWidth="1"/>
    <col min="24" max="24" width="12.234375" customWidth="1"/>
    <col min="25" max="25" width="13.234375" bestFit="1" customWidth="1"/>
    <col min="26" max="26" width="8.6171875" bestFit="1" customWidth="1"/>
    <col min="27" max="27" width="18.6171875" bestFit="1" customWidth="1"/>
  </cols>
  <sheetData>
    <row r="1" spans="1:26" x14ac:dyDescent="0.45">
      <c r="A1" s="92" t="s">
        <v>78</v>
      </c>
      <c r="B1" s="93" t="s">
        <v>79</v>
      </c>
      <c r="C1" s="7"/>
    </row>
    <row r="2" spans="1:26" ht="14.1" x14ac:dyDescent="0.5">
      <c r="A2" s="1" t="s">
        <v>127</v>
      </c>
      <c r="B2" s="1"/>
      <c r="C2" s="1"/>
    </row>
    <row r="3" spans="1:26" ht="14.1" x14ac:dyDescent="0.5">
      <c r="A3" s="1"/>
      <c r="B3" s="1"/>
      <c r="C3" s="1"/>
    </row>
    <row r="4" spans="1:26" ht="45" x14ac:dyDescent="0.45">
      <c r="A4" s="13" t="s">
        <v>0</v>
      </c>
      <c r="B4" s="68" t="s">
        <v>1</v>
      </c>
      <c r="C4" s="68" t="s">
        <v>2</v>
      </c>
      <c r="D4" s="140" t="s">
        <v>3</v>
      </c>
      <c r="E4" s="140" t="s">
        <v>4</v>
      </c>
      <c r="F4" s="140" t="s">
        <v>5</v>
      </c>
      <c r="G4" s="140" t="s">
        <v>6</v>
      </c>
      <c r="H4" s="140" t="s">
        <v>7</v>
      </c>
      <c r="I4" s="140" t="s">
        <v>8</v>
      </c>
      <c r="J4" s="140" t="s">
        <v>9</v>
      </c>
      <c r="K4" s="140" t="s">
        <v>10</v>
      </c>
      <c r="L4" s="140" t="s">
        <v>11</v>
      </c>
      <c r="M4" s="140" t="s">
        <v>12</v>
      </c>
      <c r="N4" s="140" t="s">
        <v>13</v>
      </c>
      <c r="O4" s="140" t="s">
        <v>14</v>
      </c>
      <c r="P4" s="140" t="s">
        <v>15</v>
      </c>
      <c r="Q4" s="140" t="s">
        <v>16</v>
      </c>
    </row>
    <row r="5" spans="1:26" x14ac:dyDescent="0.45">
      <c r="A5" s="4" t="s">
        <v>29</v>
      </c>
      <c r="B5" s="8" t="s">
        <v>111</v>
      </c>
      <c r="C5" s="71">
        <v>0.41666666666666669</v>
      </c>
      <c r="D5" s="58"/>
      <c r="E5" s="58"/>
      <c r="F5" s="4">
        <v>45</v>
      </c>
      <c r="G5" s="4">
        <v>95</v>
      </c>
      <c r="H5" s="4" t="s">
        <v>96</v>
      </c>
      <c r="I5" s="4">
        <v>40</v>
      </c>
      <c r="J5" s="4">
        <v>3.5</v>
      </c>
      <c r="K5" s="4" t="s">
        <v>97</v>
      </c>
      <c r="L5" s="4" t="s">
        <v>98</v>
      </c>
      <c r="M5" s="4" t="s">
        <v>114</v>
      </c>
      <c r="N5" s="4" t="s">
        <v>100</v>
      </c>
      <c r="O5" s="4">
        <v>0.5</v>
      </c>
      <c r="P5" s="8">
        <v>44296</v>
      </c>
      <c r="Q5" s="10" t="s">
        <v>115</v>
      </c>
      <c r="S5" s="4"/>
    </row>
    <row r="6" spans="1:26" ht="14.1" x14ac:dyDescent="0.5">
      <c r="L6" s="1"/>
      <c r="M6" s="1"/>
      <c r="N6" s="1"/>
      <c r="O6" s="1"/>
      <c r="P6" s="1"/>
      <c r="Q6" s="1"/>
    </row>
    <row r="7" spans="1:26" ht="14.1" x14ac:dyDescent="0.5">
      <c r="A7" s="173" t="s">
        <v>19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4"/>
      <c r="X7" s="175" t="s">
        <v>18</v>
      </c>
      <c r="Y7" s="175"/>
      <c r="Z7" s="175"/>
    </row>
    <row r="8" spans="1:26" x14ac:dyDescent="0.45">
      <c r="A8" s="75" t="s">
        <v>23</v>
      </c>
      <c r="B8" s="174" t="s">
        <v>21</v>
      </c>
      <c r="C8" s="174"/>
      <c r="D8" s="174"/>
      <c r="E8" s="174"/>
      <c r="F8" s="174"/>
      <c r="G8" s="172" t="s">
        <v>63</v>
      </c>
      <c r="H8" s="172"/>
      <c r="I8" s="172"/>
      <c r="J8" s="172"/>
      <c r="K8" s="172"/>
      <c r="L8" s="172" t="s">
        <v>64</v>
      </c>
      <c r="M8" s="172"/>
      <c r="N8" s="172"/>
      <c r="O8" s="172"/>
      <c r="P8" s="172"/>
      <c r="Q8" s="172" t="s">
        <v>65</v>
      </c>
      <c r="R8" s="172"/>
      <c r="S8" s="172"/>
      <c r="T8" s="172"/>
      <c r="U8" s="172"/>
      <c r="V8" s="76" t="s">
        <v>66</v>
      </c>
      <c r="W8" s="77"/>
      <c r="X8" s="141" t="s">
        <v>31</v>
      </c>
      <c r="Y8" s="141" t="s">
        <v>20</v>
      </c>
      <c r="Z8" s="78" t="s">
        <v>32</v>
      </c>
    </row>
    <row r="9" spans="1:26" x14ac:dyDescent="0.45">
      <c r="A9" s="79" t="s">
        <v>30</v>
      </c>
      <c r="B9" s="79" t="s">
        <v>24</v>
      </c>
      <c r="C9" s="79" t="s">
        <v>25</v>
      </c>
      <c r="D9" s="79" t="s">
        <v>26</v>
      </c>
      <c r="E9" s="79" t="s">
        <v>62</v>
      </c>
      <c r="F9" s="79" t="s">
        <v>28</v>
      </c>
      <c r="G9" s="79" t="s">
        <v>24</v>
      </c>
      <c r="H9" s="79" t="s">
        <v>25</v>
      </c>
      <c r="I9" s="79" t="s">
        <v>26</v>
      </c>
      <c r="J9" s="79" t="s">
        <v>27</v>
      </c>
      <c r="K9" s="79" t="s">
        <v>28</v>
      </c>
      <c r="L9" s="79" t="s">
        <v>24</v>
      </c>
      <c r="M9" s="79" t="s">
        <v>25</v>
      </c>
      <c r="N9" s="79" t="s">
        <v>26</v>
      </c>
      <c r="O9" s="79" t="s">
        <v>27</v>
      </c>
      <c r="P9" s="79" t="s">
        <v>28</v>
      </c>
      <c r="Q9" s="79" t="s">
        <v>24</v>
      </c>
      <c r="R9" s="79" t="s">
        <v>25</v>
      </c>
      <c r="S9" s="79" t="s">
        <v>26</v>
      </c>
      <c r="T9" s="79" t="s">
        <v>27</v>
      </c>
      <c r="U9" s="79" t="s">
        <v>28</v>
      </c>
      <c r="V9" s="79" t="s">
        <v>67</v>
      </c>
      <c r="W9" s="80"/>
      <c r="X9" s="79">
        <v>10</v>
      </c>
      <c r="Y9" s="79">
        <v>1</v>
      </c>
      <c r="Z9" s="81">
        <v>10</v>
      </c>
    </row>
    <row r="10" spans="1:26" x14ac:dyDescent="0.45">
      <c r="A10" s="79">
        <v>0</v>
      </c>
      <c r="B10" s="15">
        <v>0.31850000000000001</v>
      </c>
      <c r="C10" s="82"/>
      <c r="D10" s="82"/>
      <c r="E10" s="82">
        <f t="shared" ref="E10:E21" si="0">AVERAGE(B10:D10)</f>
        <v>0.31850000000000001</v>
      </c>
      <c r="F10" s="82" t="e">
        <f t="shared" ref="F10:F21" si="1">_xlfn.STDEV.S(B10:D10)</f>
        <v>#DIV/0!</v>
      </c>
      <c r="G10" s="5">
        <v>10.135999999999999</v>
      </c>
      <c r="H10" s="5">
        <v>10.063000000000001</v>
      </c>
      <c r="I10" s="5">
        <v>10.096</v>
      </c>
      <c r="J10" s="83">
        <f>AVERAGE(G10:I10)</f>
        <v>10.098333333333333</v>
      </c>
      <c r="K10" s="83">
        <f>_xlfn.STDEV.S(G10:I10)</f>
        <v>3.6555893277736798E-2</v>
      </c>
      <c r="L10" s="5">
        <v>9.6519999999999992</v>
      </c>
      <c r="M10" s="5">
        <v>9.7219999999999995</v>
      </c>
      <c r="N10" s="5">
        <v>9.75</v>
      </c>
      <c r="O10" s="83">
        <f>AVERAGE(L10:N10)</f>
        <v>9.7080000000000002</v>
      </c>
      <c r="P10" s="83">
        <f>_xlfn.STDEV.S(L10:N10)</f>
        <v>5.0477717856496199E-2</v>
      </c>
      <c r="Q10" s="5">
        <v>2.8439999999999999</v>
      </c>
      <c r="R10" s="5">
        <v>2.9009999999999998</v>
      </c>
      <c r="S10" s="5">
        <v>2.9769999999999999</v>
      </c>
      <c r="T10" s="84">
        <f>AVERAGE(Q10:S10)</f>
        <v>2.9073333333333333</v>
      </c>
      <c r="U10" s="84">
        <f>_xlfn.STDEV.S(Q10:S10)</f>
        <v>6.6725807101400691E-2</v>
      </c>
      <c r="V10" s="84">
        <f>J10*O10*T10/1000</f>
        <v>0.28501931854666662</v>
      </c>
      <c r="W10" s="86"/>
      <c r="X10" s="87"/>
      <c r="Y10" s="88"/>
      <c r="Z10" s="89"/>
    </row>
    <row r="11" spans="1:26" x14ac:dyDescent="0.45">
      <c r="A11" s="79">
        <v>2</v>
      </c>
      <c r="B11" s="15">
        <v>0.2666</v>
      </c>
      <c r="C11" s="82"/>
      <c r="D11" s="82"/>
      <c r="E11" s="82">
        <f t="shared" si="0"/>
        <v>0.2666</v>
      </c>
      <c r="F11" s="82" t="e">
        <f t="shared" si="1"/>
        <v>#DIV/0!</v>
      </c>
      <c r="G11" s="5">
        <v>9.5549999999999997</v>
      </c>
      <c r="H11" s="5">
        <v>9.9580000000000002</v>
      </c>
      <c r="I11" s="5">
        <v>9.57</v>
      </c>
      <c r="J11" s="83">
        <f t="shared" ref="J11:J21" si="2">AVERAGE(G11:I11)</f>
        <v>9.6943333333333328</v>
      </c>
      <c r="K11" s="83">
        <f t="shared" ref="K11:K21" si="3">_xlfn.STDEV.S(G11:I11)</f>
        <v>0.22846516875299261</v>
      </c>
      <c r="L11" s="5">
        <v>9.2309999999999999</v>
      </c>
      <c r="M11" s="5">
        <v>9.2330000000000005</v>
      </c>
      <c r="N11" s="5">
        <v>9.3849999999999998</v>
      </c>
      <c r="O11" s="83">
        <f t="shared" ref="O11:O21" si="4">AVERAGE(L11:N11)</f>
        <v>9.2829999999999995</v>
      </c>
      <c r="P11" s="83">
        <f t="shared" ref="P11:P21" si="5">_xlfn.STDEV.S(L11:N11)</f>
        <v>8.8340251301430875E-2</v>
      </c>
      <c r="Q11" s="5">
        <v>2.633</v>
      </c>
      <c r="R11" s="5">
        <v>2.8239999999999998</v>
      </c>
      <c r="S11" s="5">
        <v>2.9249999999999998</v>
      </c>
      <c r="T11" s="84">
        <f t="shared" ref="T11:T21" si="6">AVERAGE(Q11:S11)</f>
        <v>2.794</v>
      </c>
      <c r="U11" s="84">
        <f t="shared" ref="U11:U21" si="7">_xlfn.STDEV.S(Q11:S11)</f>
        <v>0.14829362764461584</v>
      </c>
      <c r="V11" s="84">
        <f t="shared" ref="V11:V21" si="8">J11*O11*T11/1000</f>
        <v>0.2514390347553333</v>
      </c>
      <c r="W11" s="86"/>
      <c r="X11" s="87"/>
      <c r="Y11" s="88"/>
      <c r="Z11" s="90"/>
    </row>
    <row r="12" spans="1:26" x14ac:dyDescent="0.45">
      <c r="A12" s="79">
        <v>4</v>
      </c>
      <c r="B12" s="15">
        <v>0.26400000000000001</v>
      </c>
      <c r="C12" s="82"/>
      <c r="D12" s="82"/>
      <c r="E12" s="82">
        <f t="shared" si="0"/>
        <v>0.26400000000000001</v>
      </c>
      <c r="F12" s="82" t="e">
        <f t="shared" si="1"/>
        <v>#DIV/0!</v>
      </c>
      <c r="G12" s="5">
        <v>9.5050000000000008</v>
      </c>
      <c r="H12" s="5">
        <v>9.73</v>
      </c>
      <c r="I12" s="5">
        <v>9.4480000000000004</v>
      </c>
      <c r="J12" s="83">
        <f t="shared" si="2"/>
        <v>9.5609999999999999</v>
      </c>
      <c r="K12" s="83">
        <f t="shared" si="3"/>
        <v>0.1491073438835257</v>
      </c>
      <c r="L12" s="5">
        <v>9.298</v>
      </c>
      <c r="M12" s="5">
        <v>9.1110000000000007</v>
      </c>
      <c r="N12" s="5">
        <v>9.2870000000000008</v>
      </c>
      <c r="O12" s="83">
        <f t="shared" si="4"/>
        <v>9.2319999999999993</v>
      </c>
      <c r="P12" s="83">
        <f t="shared" si="5"/>
        <v>0.10493331215586386</v>
      </c>
      <c r="Q12" s="5">
        <v>2.5859999999999999</v>
      </c>
      <c r="R12" s="5">
        <v>2.7130000000000001</v>
      </c>
      <c r="S12" s="5">
        <v>2.9430000000000001</v>
      </c>
      <c r="T12" s="84">
        <f t="shared" si="6"/>
        <v>2.7473333333333332</v>
      </c>
      <c r="U12" s="84">
        <f t="shared" si="7"/>
        <v>0.18095947981062876</v>
      </c>
      <c r="V12" s="84">
        <f t="shared" si="8"/>
        <v>0.24249928892799996</v>
      </c>
      <c r="W12" s="86"/>
      <c r="X12" s="87"/>
      <c r="Y12" s="88"/>
      <c r="Z12" s="90"/>
    </row>
    <row r="13" spans="1:26" x14ac:dyDescent="0.45">
      <c r="A13" s="79">
        <v>6</v>
      </c>
      <c r="B13" s="15">
        <v>0.26390000000000002</v>
      </c>
      <c r="C13" s="82"/>
      <c r="D13" s="82"/>
      <c r="E13" s="82">
        <f t="shared" si="0"/>
        <v>0.26390000000000002</v>
      </c>
      <c r="F13" s="82" t="e">
        <f t="shared" si="1"/>
        <v>#DIV/0!</v>
      </c>
      <c r="G13" s="5">
        <v>9.5709999999999997</v>
      </c>
      <c r="H13" s="5">
        <v>9.9239999999999995</v>
      </c>
      <c r="I13" s="5">
        <v>9.5039999999999996</v>
      </c>
      <c r="J13" s="83">
        <f t="shared" si="2"/>
        <v>9.6663333333333323</v>
      </c>
      <c r="K13" s="83">
        <f t="shared" si="3"/>
        <v>0.2256464786637126</v>
      </c>
      <c r="L13" s="5">
        <v>9.1829999999999998</v>
      </c>
      <c r="M13" s="5">
        <v>9.3000000000000007</v>
      </c>
      <c r="N13" s="5">
        <v>9.3219999999999992</v>
      </c>
      <c r="O13" s="83">
        <f t="shared" si="4"/>
        <v>9.2683333333333326</v>
      </c>
      <c r="P13" s="83">
        <f t="shared" si="5"/>
        <v>7.4715014109169017E-2</v>
      </c>
      <c r="Q13" s="5">
        <v>2.5960000000000001</v>
      </c>
      <c r="R13" s="5">
        <v>2.6949999999999998</v>
      </c>
      <c r="S13" s="5">
        <v>2.8250000000000002</v>
      </c>
      <c r="T13" s="84">
        <f t="shared" si="6"/>
        <v>2.7053333333333334</v>
      </c>
      <c r="U13" s="84">
        <f t="shared" si="7"/>
        <v>0.11484917645909937</v>
      </c>
      <c r="V13" s="84">
        <f t="shared" si="8"/>
        <v>0.24237297609703701</v>
      </c>
      <c r="W13" s="86"/>
      <c r="X13" s="87"/>
      <c r="Y13" s="88"/>
      <c r="Z13" s="90"/>
    </row>
    <row r="14" spans="1:26" x14ac:dyDescent="0.45">
      <c r="A14" s="79"/>
      <c r="B14" s="15"/>
      <c r="C14" s="82"/>
      <c r="D14" s="82"/>
      <c r="E14" s="82" t="e">
        <f t="shared" si="0"/>
        <v>#DIV/0!</v>
      </c>
      <c r="F14" s="82" t="e">
        <f t="shared" si="1"/>
        <v>#DIV/0!</v>
      </c>
      <c r="G14" s="9"/>
      <c r="H14" s="9"/>
      <c r="I14" s="9"/>
      <c r="J14" s="83" t="e">
        <f t="shared" si="2"/>
        <v>#DIV/0!</v>
      </c>
      <c r="K14" s="83" t="e">
        <f t="shared" si="3"/>
        <v>#DIV/0!</v>
      </c>
      <c r="L14" s="15"/>
      <c r="M14" s="15"/>
      <c r="N14" s="15"/>
      <c r="O14" s="83" t="e">
        <f t="shared" si="4"/>
        <v>#DIV/0!</v>
      </c>
      <c r="P14" s="83" t="e">
        <f t="shared" si="5"/>
        <v>#DIV/0!</v>
      </c>
      <c r="Q14" s="15"/>
      <c r="R14" s="15"/>
      <c r="S14" s="15"/>
      <c r="T14" s="84" t="e">
        <f t="shared" si="6"/>
        <v>#DIV/0!</v>
      </c>
      <c r="U14" s="84" t="e">
        <f t="shared" si="7"/>
        <v>#DIV/0!</v>
      </c>
      <c r="V14" s="84" t="e">
        <f t="shared" si="8"/>
        <v>#DIV/0!</v>
      </c>
      <c r="W14" s="86"/>
      <c r="X14" s="87"/>
      <c r="Y14" s="88"/>
      <c r="Z14" s="91"/>
    </row>
    <row r="15" spans="1:26" x14ac:dyDescent="0.45">
      <c r="A15" s="79">
        <v>24</v>
      </c>
      <c r="B15" s="15">
        <v>0.26200000000000001</v>
      </c>
      <c r="C15" s="82"/>
      <c r="D15" s="82"/>
      <c r="E15" s="82">
        <f t="shared" si="0"/>
        <v>0.26200000000000001</v>
      </c>
      <c r="F15" s="82" t="e">
        <f t="shared" si="1"/>
        <v>#DIV/0!</v>
      </c>
      <c r="G15" s="9">
        <v>9.64</v>
      </c>
      <c r="H15" s="9">
        <v>9.7759999999999998</v>
      </c>
      <c r="I15" s="9">
        <v>9.6219999999999999</v>
      </c>
      <c r="J15" s="83">
        <f t="shared" si="2"/>
        <v>9.679333333333334</v>
      </c>
      <c r="K15" s="83">
        <f t="shared" si="3"/>
        <v>8.4198178919340644E-2</v>
      </c>
      <c r="L15" s="15">
        <v>9.1</v>
      </c>
      <c r="M15" s="15">
        <v>9.3015000000000008</v>
      </c>
      <c r="N15" s="15">
        <v>9.2940000000000005</v>
      </c>
      <c r="O15" s="83">
        <f t="shared" si="4"/>
        <v>9.2318333333333324</v>
      </c>
      <c r="P15" s="83">
        <f t="shared" si="5"/>
        <v>0.1142325843764968</v>
      </c>
      <c r="Q15" s="15">
        <v>2.6030000000000002</v>
      </c>
      <c r="R15" s="15">
        <v>2.7</v>
      </c>
      <c r="S15" s="15">
        <v>2.7989999999999999</v>
      </c>
      <c r="T15" s="84">
        <f t="shared" si="6"/>
        <v>2.7006666666666668</v>
      </c>
      <c r="U15" s="84">
        <f t="shared" si="7"/>
        <v>9.8001700665515529E-2</v>
      </c>
      <c r="V15" s="84">
        <f t="shared" si="8"/>
        <v>0.24132615069474073</v>
      </c>
      <c r="W15" s="86"/>
      <c r="X15" s="87"/>
      <c r="Y15" s="88"/>
      <c r="Z15" s="91"/>
    </row>
    <row r="16" spans="1:26" x14ac:dyDescent="0.45">
      <c r="A16" s="79">
        <v>48</v>
      </c>
      <c r="B16" s="15">
        <v>0.26179999999999998</v>
      </c>
      <c r="C16" s="82"/>
      <c r="D16" s="82"/>
      <c r="E16" s="82">
        <f t="shared" si="0"/>
        <v>0.26179999999999998</v>
      </c>
      <c r="F16" s="82" t="e">
        <f t="shared" si="1"/>
        <v>#DIV/0!</v>
      </c>
      <c r="G16" s="81">
        <v>9.5229999999999997</v>
      </c>
      <c r="H16" s="81">
        <v>9.718</v>
      </c>
      <c r="I16" s="81">
        <v>9.5640000000000001</v>
      </c>
      <c r="J16" s="83">
        <f t="shared" si="2"/>
        <v>9.6016666666666666</v>
      </c>
      <c r="K16" s="83">
        <f t="shared" si="3"/>
        <v>0.1028121263924317</v>
      </c>
      <c r="L16" s="4">
        <v>9.2530000000000001</v>
      </c>
      <c r="M16" s="4">
        <v>9.1150000000000002</v>
      </c>
      <c r="N16" s="4">
        <v>9.2889999999999997</v>
      </c>
      <c r="O16" s="83">
        <f t="shared" si="4"/>
        <v>9.2190000000000012</v>
      </c>
      <c r="P16" s="83">
        <f t="shared" si="5"/>
        <v>9.1847700025640064E-2</v>
      </c>
      <c r="Q16" s="81">
        <v>2.6059999999999999</v>
      </c>
      <c r="R16" s="81">
        <v>2.734</v>
      </c>
      <c r="S16" s="81">
        <v>2.714</v>
      </c>
      <c r="T16" s="84">
        <f t="shared" si="6"/>
        <v>2.6846666666666668</v>
      </c>
      <c r="U16" s="84">
        <f t="shared" si="7"/>
        <v>6.8857340446268636E-2</v>
      </c>
      <c r="V16" s="84">
        <f t="shared" si="8"/>
        <v>0.23764069310333338</v>
      </c>
      <c r="W16" s="86"/>
      <c r="X16" s="87"/>
      <c r="Y16" s="88"/>
      <c r="Z16" s="91"/>
    </row>
    <row r="17" spans="1:26" x14ac:dyDescent="0.45">
      <c r="A17" s="79">
        <v>72</v>
      </c>
      <c r="B17" s="15">
        <v>0.26079999999999998</v>
      </c>
      <c r="C17" s="82"/>
      <c r="D17" s="82"/>
      <c r="E17" s="82">
        <f t="shared" si="0"/>
        <v>0.26079999999999998</v>
      </c>
      <c r="F17" s="82" t="e">
        <f t="shared" si="1"/>
        <v>#DIV/0!</v>
      </c>
      <c r="G17" s="81"/>
      <c r="H17" s="81"/>
      <c r="I17" s="81"/>
      <c r="J17" s="83" t="e">
        <f t="shared" si="2"/>
        <v>#DIV/0!</v>
      </c>
      <c r="K17" s="83" t="e">
        <f t="shared" si="3"/>
        <v>#DIV/0!</v>
      </c>
      <c r="L17" s="79"/>
      <c r="M17" s="79"/>
      <c r="N17" s="79"/>
      <c r="O17" s="83" t="e">
        <f t="shared" si="4"/>
        <v>#DIV/0!</v>
      </c>
      <c r="P17" s="83" t="e">
        <f t="shared" si="5"/>
        <v>#DIV/0!</v>
      </c>
      <c r="Q17" s="81"/>
      <c r="R17" s="81"/>
      <c r="S17" s="81"/>
      <c r="T17" s="84" t="e">
        <f t="shared" si="6"/>
        <v>#DIV/0!</v>
      </c>
      <c r="U17" s="84" t="e">
        <f t="shared" si="7"/>
        <v>#DIV/0!</v>
      </c>
      <c r="V17" s="84" t="e">
        <f t="shared" si="8"/>
        <v>#DIV/0!</v>
      </c>
      <c r="W17" s="86"/>
      <c r="X17" s="87"/>
      <c r="Y17" s="88"/>
      <c r="Z17" s="91"/>
    </row>
    <row r="18" spans="1:26" x14ac:dyDescent="0.45">
      <c r="A18" s="79">
        <v>96</v>
      </c>
      <c r="B18" s="15">
        <v>0.26200000000000001</v>
      </c>
      <c r="C18" s="82"/>
      <c r="D18" s="82"/>
      <c r="E18" s="82">
        <f t="shared" si="0"/>
        <v>0.26200000000000001</v>
      </c>
      <c r="F18" s="82" t="e">
        <f t="shared" si="1"/>
        <v>#DIV/0!</v>
      </c>
      <c r="G18" s="81"/>
      <c r="H18" s="81"/>
      <c r="I18" s="81"/>
      <c r="J18" s="83" t="e">
        <f t="shared" si="2"/>
        <v>#DIV/0!</v>
      </c>
      <c r="K18" s="83" t="e">
        <f t="shared" si="3"/>
        <v>#DIV/0!</v>
      </c>
      <c r="L18" s="81"/>
      <c r="M18" s="81"/>
      <c r="N18" s="81"/>
      <c r="O18" s="83" t="e">
        <f t="shared" si="4"/>
        <v>#DIV/0!</v>
      </c>
      <c r="P18" s="83" t="e">
        <f t="shared" si="5"/>
        <v>#DIV/0!</v>
      </c>
      <c r="Q18" s="81"/>
      <c r="R18" s="81"/>
      <c r="S18" s="81"/>
      <c r="T18" s="84" t="e">
        <f t="shared" si="6"/>
        <v>#DIV/0!</v>
      </c>
      <c r="U18" s="84" t="e">
        <f t="shared" si="7"/>
        <v>#DIV/0!</v>
      </c>
      <c r="V18" s="84" t="e">
        <f t="shared" si="8"/>
        <v>#DIV/0!</v>
      </c>
      <c r="W18" s="86"/>
      <c r="X18" s="87"/>
      <c r="Y18" s="88"/>
      <c r="Z18" s="91"/>
    </row>
    <row r="19" spans="1:26" x14ac:dyDescent="0.45">
      <c r="A19" s="79">
        <v>120</v>
      </c>
      <c r="B19" s="15">
        <v>0.26340000000000002</v>
      </c>
      <c r="C19" s="82"/>
      <c r="D19" s="82"/>
      <c r="E19" s="82">
        <f t="shared" si="0"/>
        <v>0.26340000000000002</v>
      </c>
      <c r="F19" s="82" t="e">
        <f t="shared" si="1"/>
        <v>#DIV/0!</v>
      </c>
      <c r="G19" s="81"/>
      <c r="H19" s="81"/>
      <c r="I19" s="81"/>
      <c r="J19" s="83" t="e">
        <f t="shared" si="2"/>
        <v>#DIV/0!</v>
      </c>
      <c r="K19" s="83" t="e">
        <f t="shared" si="3"/>
        <v>#DIV/0!</v>
      </c>
      <c r="L19" s="81"/>
      <c r="M19" s="81"/>
      <c r="N19" s="81"/>
      <c r="O19" s="83" t="e">
        <f t="shared" si="4"/>
        <v>#DIV/0!</v>
      </c>
      <c r="P19" s="83" t="e">
        <f t="shared" si="5"/>
        <v>#DIV/0!</v>
      </c>
      <c r="Q19" s="81"/>
      <c r="R19" s="81"/>
      <c r="S19" s="81"/>
      <c r="T19" s="84" t="e">
        <f t="shared" si="6"/>
        <v>#DIV/0!</v>
      </c>
      <c r="U19" s="84" t="e">
        <f t="shared" si="7"/>
        <v>#DIV/0!</v>
      </c>
      <c r="V19" s="84" t="e">
        <f t="shared" si="8"/>
        <v>#DIV/0!</v>
      </c>
      <c r="W19" s="86"/>
      <c r="X19" s="87"/>
      <c r="Y19" s="88"/>
      <c r="Z19" s="91"/>
    </row>
    <row r="20" spans="1:26" x14ac:dyDescent="0.45">
      <c r="A20" s="79">
        <v>144</v>
      </c>
      <c r="B20" s="15">
        <v>0.26200000000000001</v>
      </c>
      <c r="C20" s="82"/>
      <c r="D20" s="82"/>
      <c r="E20" s="82">
        <f t="shared" si="0"/>
        <v>0.26200000000000001</v>
      </c>
      <c r="F20" s="82" t="e">
        <f t="shared" si="1"/>
        <v>#DIV/0!</v>
      </c>
      <c r="G20" s="81"/>
      <c r="H20" s="81"/>
      <c r="I20" s="81"/>
      <c r="J20" s="83" t="e">
        <f t="shared" si="2"/>
        <v>#DIV/0!</v>
      </c>
      <c r="K20" s="83" t="e">
        <f t="shared" si="3"/>
        <v>#DIV/0!</v>
      </c>
      <c r="L20" s="81"/>
      <c r="M20" s="81"/>
      <c r="N20" s="81"/>
      <c r="O20" s="83" t="e">
        <f t="shared" si="4"/>
        <v>#DIV/0!</v>
      </c>
      <c r="P20" s="83" t="e">
        <f t="shared" si="5"/>
        <v>#DIV/0!</v>
      </c>
      <c r="Q20" s="81"/>
      <c r="R20" s="81"/>
      <c r="S20" s="81"/>
      <c r="T20" s="84" t="e">
        <f t="shared" si="6"/>
        <v>#DIV/0!</v>
      </c>
      <c r="U20" s="84" t="e">
        <f t="shared" si="7"/>
        <v>#DIV/0!</v>
      </c>
      <c r="V20" s="84" t="e">
        <f t="shared" si="8"/>
        <v>#DIV/0!</v>
      </c>
      <c r="W20" s="86"/>
      <c r="X20" s="87"/>
      <c r="Y20" s="88"/>
      <c r="Z20" s="91"/>
    </row>
    <row r="21" spans="1:26" x14ac:dyDescent="0.45">
      <c r="A21" s="79">
        <v>168</v>
      </c>
      <c r="B21" s="15">
        <v>0.26300000000000001</v>
      </c>
      <c r="C21" s="82"/>
      <c r="D21" s="82"/>
      <c r="E21" s="82">
        <f t="shared" si="0"/>
        <v>0.26300000000000001</v>
      </c>
      <c r="F21" s="82" t="e">
        <f t="shared" si="1"/>
        <v>#DIV/0!</v>
      </c>
      <c r="G21" s="81"/>
      <c r="H21" s="81"/>
      <c r="I21" s="81"/>
      <c r="J21" s="83" t="e">
        <f t="shared" si="2"/>
        <v>#DIV/0!</v>
      </c>
      <c r="K21" s="83" t="e">
        <f t="shared" si="3"/>
        <v>#DIV/0!</v>
      </c>
      <c r="L21" s="81"/>
      <c r="M21" s="81"/>
      <c r="N21" s="81"/>
      <c r="O21" s="83" t="e">
        <f t="shared" si="4"/>
        <v>#DIV/0!</v>
      </c>
      <c r="P21" s="83" t="e">
        <f t="shared" si="5"/>
        <v>#DIV/0!</v>
      </c>
      <c r="Q21" s="81"/>
      <c r="R21" s="81"/>
      <c r="S21" s="81"/>
      <c r="T21" s="84" t="e">
        <f t="shared" si="6"/>
        <v>#DIV/0!</v>
      </c>
      <c r="U21" s="84" t="e">
        <f t="shared" si="7"/>
        <v>#DIV/0!</v>
      </c>
      <c r="V21" s="84" t="e">
        <f t="shared" si="8"/>
        <v>#DIV/0!</v>
      </c>
      <c r="W21" s="86"/>
      <c r="X21" s="87"/>
      <c r="Y21" s="88"/>
      <c r="Z21" s="91"/>
    </row>
    <row r="22" spans="1:26" x14ac:dyDescent="0.45"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6" x14ac:dyDescent="0.45">
      <c r="H23" s="12"/>
      <c r="I23" s="12"/>
      <c r="J23" s="16">
        <f>(J15-J10)/J10*100</f>
        <v>-4.149199537877525</v>
      </c>
      <c r="K23" s="16"/>
      <c r="L23" s="16"/>
      <c r="M23" s="16"/>
      <c r="N23" s="16"/>
      <c r="O23" s="16">
        <f>(O15-O10)/O10*100</f>
        <v>-4.9048894382639858</v>
      </c>
      <c r="P23" s="16"/>
      <c r="Q23" s="16"/>
      <c r="R23" s="16"/>
      <c r="S23" s="16"/>
      <c r="T23" s="16">
        <f>(T15-T10)/T10*100</f>
        <v>-7.1084613620729158</v>
      </c>
      <c r="U23" s="16"/>
      <c r="V23" s="16">
        <f>(V15-V10)/V10*100</f>
        <v>-15.329896960921948</v>
      </c>
    </row>
    <row r="24" spans="1:26" x14ac:dyDescent="0.45">
      <c r="B24" s="5"/>
      <c r="C24" s="5"/>
      <c r="D24" s="5"/>
      <c r="F24" s="5"/>
      <c r="G24" s="5"/>
      <c r="H24" s="5"/>
      <c r="I24" s="5"/>
      <c r="K24" s="9"/>
      <c r="L24" s="5"/>
      <c r="M24" s="5"/>
      <c r="N24" s="5"/>
      <c r="O24" s="9"/>
      <c r="P24" s="9"/>
      <c r="Q24" s="5"/>
      <c r="R24" s="5"/>
      <c r="S24" s="5"/>
      <c r="T24" s="11"/>
      <c r="U24" s="9"/>
      <c r="V24" s="22"/>
      <c r="W24" s="15"/>
      <c r="X24" s="121"/>
    </row>
    <row r="25" spans="1:26" x14ac:dyDescent="0.45">
      <c r="F25" s="5"/>
      <c r="G25" s="5"/>
      <c r="H25" s="5"/>
      <c r="I25" s="5"/>
      <c r="K25" s="83"/>
      <c r="L25" s="12"/>
      <c r="M25" s="12"/>
      <c r="N25" s="12"/>
      <c r="O25" s="12"/>
      <c r="P25" s="83"/>
      <c r="Q25" s="12"/>
      <c r="R25" s="12"/>
      <c r="S25" s="12"/>
      <c r="T25" s="12"/>
      <c r="U25" s="83"/>
      <c r="V25" s="12"/>
      <c r="W25" s="86"/>
      <c r="X25" s="121"/>
    </row>
    <row r="26" spans="1:26" x14ac:dyDescent="0.45">
      <c r="F26" s="5"/>
      <c r="G26" s="5"/>
      <c r="H26" s="5"/>
      <c r="I26" s="5"/>
      <c r="K26" s="83"/>
      <c r="L26" s="120"/>
      <c r="M26" s="120"/>
      <c r="N26" s="120"/>
      <c r="O26" s="120"/>
      <c r="P26" s="83"/>
      <c r="Q26" s="120"/>
      <c r="R26" s="120"/>
      <c r="S26" s="120"/>
      <c r="T26" s="120"/>
      <c r="U26" s="83"/>
      <c r="V26" s="120"/>
      <c r="W26" s="86"/>
      <c r="X26" s="121"/>
    </row>
    <row r="27" spans="1:26" x14ac:dyDescent="0.45">
      <c r="F27" s="5"/>
      <c r="G27" s="5"/>
      <c r="H27" s="5"/>
      <c r="I27" s="5"/>
      <c r="K27" s="83"/>
      <c r="L27" s="15"/>
      <c r="M27" s="15"/>
      <c r="N27" s="15"/>
      <c r="O27" s="15"/>
      <c r="P27" s="83"/>
      <c r="Q27" s="15"/>
      <c r="R27" s="15"/>
      <c r="S27" s="15"/>
      <c r="T27" s="15"/>
      <c r="U27" s="83"/>
      <c r="V27" s="15"/>
      <c r="W27" s="86"/>
      <c r="X27" s="121"/>
    </row>
    <row r="28" spans="1:26" x14ac:dyDescent="0.45">
      <c r="F28" s="5"/>
      <c r="G28" s="5"/>
      <c r="H28" s="5"/>
      <c r="I28" s="5"/>
      <c r="K28" s="83"/>
      <c r="L28" s="15"/>
      <c r="M28" s="15"/>
      <c r="N28" s="15"/>
      <c r="O28" s="15"/>
      <c r="P28" s="83"/>
      <c r="Q28" s="15"/>
      <c r="R28" s="15"/>
      <c r="S28" s="15"/>
      <c r="T28" s="15"/>
      <c r="U28" s="83"/>
      <c r="V28" s="15"/>
      <c r="W28" s="86"/>
      <c r="X28" s="121"/>
    </row>
    <row r="29" spans="1:26" x14ac:dyDescent="0.45">
      <c r="F29" s="5"/>
      <c r="G29" s="5"/>
      <c r="H29" s="5"/>
      <c r="I29" s="5"/>
      <c r="K29" s="83"/>
      <c r="L29" s="4"/>
      <c r="M29" s="4"/>
      <c r="N29" s="4"/>
      <c r="O29" s="4"/>
      <c r="P29" s="83"/>
      <c r="Q29" s="4"/>
      <c r="R29" s="4"/>
      <c r="S29" s="4"/>
      <c r="T29" s="4"/>
      <c r="U29" s="83"/>
      <c r="V29" s="4"/>
      <c r="W29" s="86"/>
      <c r="X29" s="121"/>
    </row>
    <row r="30" spans="1:26" x14ac:dyDescent="0.45">
      <c r="F30" s="5"/>
      <c r="G30" s="5"/>
      <c r="H30" s="5"/>
      <c r="I30" s="5"/>
    </row>
    <row r="31" spans="1:26" x14ac:dyDescent="0.45">
      <c r="F31" s="5"/>
      <c r="G31" s="5"/>
      <c r="H31" s="5"/>
      <c r="I31" s="5"/>
    </row>
    <row r="32" spans="1:26" x14ac:dyDescent="0.45">
      <c r="F32" s="5"/>
      <c r="G32" s="5"/>
      <c r="H32" s="5"/>
      <c r="I32" s="5"/>
    </row>
    <row r="33" spans="6:9" x14ac:dyDescent="0.45">
      <c r="F33" s="5"/>
      <c r="G33" s="5"/>
      <c r="H33" s="5"/>
      <c r="I33" s="5"/>
    </row>
    <row r="34" spans="6:9" x14ac:dyDescent="0.45">
      <c r="F34" s="5"/>
      <c r="G34" s="5"/>
      <c r="H34" s="5"/>
      <c r="I34" s="5"/>
    </row>
    <row r="35" spans="6:9" x14ac:dyDescent="0.45">
      <c r="F35" s="5"/>
      <c r="G35" s="5"/>
      <c r="H35" s="5"/>
      <c r="I35" s="5"/>
    </row>
  </sheetData>
  <mergeCells count="6">
    <mergeCell ref="B8:F8"/>
    <mergeCell ref="A7:V7"/>
    <mergeCell ref="X7:Z7"/>
    <mergeCell ref="G8:K8"/>
    <mergeCell ref="L8:P8"/>
    <mergeCell ref="Q8:U8"/>
  </mergeCells>
  <hyperlinks>
    <hyperlink ref="A1" location="'Sample List'!A1" display="'Sample List'!A1" xr:uid="{00000000-0004-0000-0D00-000000000000}"/>
    <hyperlink ref="B1" location="'Calculations file'!A1" display="'Calculations file'!A1" xr:uid="{00000000-0004-0000-0D00-000001000000}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7030A0"/>
  </sheetPr>
  <dimension ref="A1:Z35"/>
  <sheetViews>
    <sheetView zoomScale="60" zoomScaleNormal="60" workbookViewId="0">
      <selection activeCell="A3" sqref="A3"/>
    </sheetView>
  </sheetViews>
  <sheetFormatPr defaultRowHeight="13.8" x14ac:dyDescent="0.45"/>
  <cols>
    <col min="1" max="1" width="29.76171875" bestFit="1" customWidth="1"/>
    <col min="2" max="2" width="15.76171875" bestFit="1" customWidth="1"/>
    <col min="4" max="4" width="10.47265625" bestFit="1" customWidth="1"/>
    <col min="5" max="5" width="13.47265625" bestFit="1" customWidth="1"/>
    <col min="6" max="8" width="13.47265625" customWidth="1"/>
    <col min="9" max="9" width="13.234375" bestFit="1" customWidth="1"/>
    <col min="10" max="10" width="11.6171875" bestFit="1" customWidth="1"/>
    <col min="11" max="11" width="18.47265625" bestFit="1" customWidth="1"/>
    <col min="12" max="12" width="16.47265625" bestFit="1" customWidth="1"/>
    <col min="13" max="13" width="20.85546875" bestFit="1" customWidth="1"/>
    <col min="14" max="14" width="21.37890625" customWidth="1"/>
    <col min="15" max="15" width="14.76171875" customWidth="1"/>
    <col min="16" max="16" width="17.6171875" customWidth="1"/>
    <col min="17" max="17" width="15.37890625" customWidth="1"/>
    <col min="18" max="18" width="14.47265625" customWidth="1"/>
    <col min="23" max="23" width="12.234375" bestFit="1" customWidth="1"/>
    <col min="24" max="24" width="12.234375" customWidth="1"/>
    <col min="25" max="25" width="13.234375" bestFit="1" customWidth="1"/>
    <col min="26" max="26" width="8.6171875" bestFit="1" customWidth="1"/>
    <col min="27" max="27" width="18.6171875" bestFit="1" customWidth="1"/>
  </cols>
  <sheetData>
    <row r="1" spans="1:26" x14ac:dyDescent="0.45">
      <c r="A1" s="92" t="s">
        <v>78</v>
      </c>
      <c r="B1" s="93" t="s">
        <v>79</v>
      </c>
      <c r="C1" s="7"/>
    </row>
    <row r="2" spans="1:26" ht="14.1" x14ac:dyDescent="0.5">
      <c r="A2" s="1" t="s">
        <v>128</v>
      </c>
      <c r="B2" s="1"/>
      <c r="C2" s="1"/>
    </row>
    <row r="3" spans="1:26" ht="14.1" x14ac:dyDescent="0.5">
      <c r="A3" s="1"/>
      <c r="B3" s="1"/>
      <c r="C3" s="1"/>
    </row>
    <row r="4" spans="1:26" ht="45" x14ac:dyDescent="0.45">
      <c r="A4" s="68" t="s">
        <v>0</v>
      </c>
      <c r="B4" s="68" t="s">
        <v>1</v>
      </c>
      <c r="C4" s="68" t="s">
        <v>2</v>
      </c>
      <c r="D4" s="140" t="s">
        <v>3</v>
      </c>
      <c r="E4" s="140" t="s">
        <v>4</v>
      </c>
      <c r="F4" s="140" t="s">
        <v>5</v>
      </c>
      <c r="G4" s="140" t="s">
        <v>6</v>
      </c>
      <c r="H4" s="140" t="s">
        <v>7</v>
      </c>
      <c r="I4" s="140" t="s">
        <v>8</v>
      </c>
      <c r="J4" s="140" t="s">
        <v>9</v>
      </c>
      <c r="K4" s="140" t="s">
        <v>10</v>
      </c>
      <c r="L4" s="140" t="s">
        <v>11</v>
      </c>
      <c r="M4" s="140" t="s">
        <v>12</v>
      </c>
      <c r="N4" s="140" t="s">
        <v>13</v>
      </c>
      <c r="O4" s="140" t="s">
        <v>14</v>
      </c>
      <c r="P4" s="140" t="s">
        <v>15</v>
      </c>
      <c r="Q4" s="140" t="s">
        <v>16</v>
      </c>
    </row>
    <row r="5" spans="1:26" x14ac:dyDescent="0.45">
      <c r="A5" s="4" t="s">
        <v>61</v>
      </c>
      <c r="B5" s="8">
        <v>44203</v>
      </c>
      <c r="C5" s="71"/>
      <c r="D5" s="58">
        <v>20</v>
      </c>
      <c r="E5" s="58"/>
      <c r="F5" s="4">
        <v>45</v>
      </c>
      <c r="G5" s="4">
        <v>95</v>
      </c>
      <c r="H5" s="4" t="s">
        <v>96</v>
      </c>
      <c r="I5" s="4"/>
      <c r="J5" s="4"/>
      <c r="K5" s="4" t="s">
        <v>97</v>
      </c>
      <c r="L5" s="4" t="s">
        <v>98</v>
      </c>
      <c r="M5" s="4" t="s">
        <v>99</v>
      </c>
      <c r="N5" s="4" t="s">
        <v>100</v>
      </c>
      <c r="O5" s="4">
        <v>1</v>
      </c>
      <c r="P5" s="8" t="s">
        <v>101</v>
      </c>
      <c r="Q5" s="10" t="s">
        <v>102</v>
      </c>
      <c r="S5" s="4"/>
    </row>
    <row r="6" spans="1:26" ht="14.1" x14ac:dyDescent="0.5">
      <c r="L6" s="1"/>
      <c r="M6" s="1"/>
      <c r="N6" s="1"/>
      <c r="O6" s="1"/>
      <c r="P6" s="1"/>
      <c r="Q6" s="1"/>
    </row>
    <row r="7" spans="1:26" ht="14.1" x14ac:dyDescent="0.5">
      <c r="A7" s="173" t="s">
        <v>19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4"/>
      <c r="X7" s="175" t="s">
        <v>18</v>
      </c>
      <c r="Y7" s="175"/>
      <c r="Z7" s="175"/>
    </row>
    <row r="8" spans="1:26" x14ac:dyDescent="0.45">
      <c r="A8" s="75" t="s">
        <v>23</v>
      </c>
      <c r="B8" s="174" t="s">
        <v>21</v>
      </c>
      <c r="C8" s="174"/>
      <c r="D8" s="174"/>
      <c r="E8" s="174"/>
      <c r="F8" s="174"/>
      <c r="G8" s="172" t="s">
        <v>63</v>
      </c>
      <c r="H8" s="172"/>
      <c r="I8" s="172"/>
      <c r="J8" s="172"/>
      <c r="K8" s="172"/>
      <c r="L8" s="172" t="s">
        <v>64</v>
      </c>
      <c r="M8" s="172"/>
      <c r="N8" s="172"/>
      <c r="O8" s="172"/>
      <c r="P8" s="172"/>
      <c r="Q8" s="172" t="s">
        <v>65</v>
      </c>
      <c r="R8" s="172"/>
      <c r="S8" s="172"/>
      <c r="T8" s="172"/>
      <c r="U8" s="172"/>
      <c r="V8" s="76" t="s">
        <v>66</v>
      </c>
      <c r="W8" s="77"/>
      <c r="X8" s="146" t="s">
        <v>31</v>
      </c>
      <c r="Y8" s="146" t="s">
        <v>20</v>
      </c>
      <c r="Z8" s="78" t="s">
        <v>32</v>
      </c>
    </row>
    <row r="9" spans="1:26" x14ac:dyDescent="0.45">
      <c r="A9" s="79" t="s">
        <v>30</v>
      </c>
      <c r="B9" s="79" t="s">
        <v>24</v>
      </c>
      <c r="C9" s="79" t="s">
        <v>25</v>
      </c>
      <c r="D9" s="79" t="s">
        <v>26</v>
      </c>
      <c r="E9" s="79" t="s">
        <v>62</v>
      </c>
      <c r="F9" s="79" t="s">
        <v>28</v>
      </c>
      <c r="G9" s="79" t="s">
        <v>24</v>
      </c>
      <c r="H9" s="79" t="s">
        <v>25</v>
      </c>
      <c r="I9" s="79" t="s">
        <v>26</v>
      </c>
      <c r="J9" s="79" t="s">
        <v>27</v>
      </c>
      <c r="K9" s="79" t="s">
        <v>28</v>
      </c>
      <c r="L9" s="79" t="s">
        <v>24</v>
      </c>
      <c r="M9" s="79" t="s">
        <v>25</v>
      </c>
      <c r="N9" s="79" t="s">
        <v>26</v>
      </c>
      <c r="O9" s="79" t="s">
        <v>27</v>
      </c>
      <c r="P9" s="79" t="s">
        <v>28</v>
      </c>
      <c r="Q9" s="79" t="s">
        <v>24</v>
      </c>
      <c r="R9" s="79" t="s">
        <v>25</v>
      </c>
      <c r="S9" s="79" t="s">
        <v>26</v>
      </c>
      <c r="T9" s="79" t="s">
        <v>27</v>
      </c>
      <c r="U9" s="79" t="s">
        <v>28</v>
      </c>
      <c r="V9" s="79" t="s">
        <v>67</v>
      </c>
      <c r="W9" s="80"/>
      <c r="X9" s="79" t="s">
        <v>116</v>
      </c>
      <c r="Y9" s="79">
        <v>1</v>
      </c>
      <c r="Z9" s="79" t="s">
        <v>116</v>
      </c>
    </row>
    <row r="10" spans="1:26" x14ac:dyDescent="0.45">
      <c r="A10" s="79">
        <v>0</v>
      </c>
      <c r="B10" s="82"/>
      <c r="C10" s="82"/>
      <c r="D10" s="82"/>
      <c r="E10" s="82" t="e">
        <f>AVERAGE(B10:D10)</f>
        <v>#DIV/0!</v>
      </c>
      <c r="F10" s="82" t="e">
        <f t="shared" ref="F10:F21" si="0">_xlfn.STDEV.S(B10:D10)</f>
        <v>#DIV/0!</v>
      </c>
      <c r="G10" s="81"/>
      <c r="H10" s="81"/>
      <c r="I10" s="81"/>
      <c r="J10" s="83" t="e">
        <f>AVERAGE(G10:I10)</f>
        <v>#DIV/0!</v>
      </c>
      <c r="K10" s="83" t="e">
        <f>_xlfn.STDEV.S(G10:I10)</f>
        <v>#DIV/0!</v>
      </c>
      <c r="L10" s="81"/>
      <c r="M10" s="81"/>
      <c r="N10" s="81"/>
      <c r="O10" s="83" t="e">
        <f>AVERAGE(L10:N10)</f>
        <v>#DIV/0!</v>
      </c>
      <c r="P10" s="83" t="e">
        <f>_xlfn.STDEV.S(L10:N10)</f>
        <v>#DIV/0!</v>
      </c>
      <c r="Q10" s="81"/>
      <c r="R10" s="81"/>
      <c r="S10" s="81"/>
      <c r="T10" s="84" t="e">
        <f>AVERAGE(Q10:S10)</f>
        <v>#DIV/0!</v>
      </c>
      <c r="U10" s="84" t="e">
        <f>_xlfn.STDEV.S(Q10:S10)</f>
        <v>#DIV/0!</v>
      </c>
      <c r="V10" s="84" t="e">
        <f>J10*O10*T10/1000</f>
        <v>#DIV/0!</v>
      </c>
      <c r="W10" s="86"/>
      <c r="X10" s="87"/>
      <c r="Y10" s="88"/>
      <c r="Z10" s="89"/>
    </row>
    <row r="11" spans="1:26" x14ac:dyDescent="0.45">
      <c r="A11" s="79">
        <v>2</v>
      </c>
      <c r="B11" s="82"/>
      <c r="C11" s="82"/>
      <c r="D11" s="82"/>
      <c r="E11" s="82" t="e">
        <f t="shared" ref="E11:E21" si="1">AVERAGE(B11:D11)</f>
        <v>#DIV/0!</v>
      </c>
      <c r="F11" s="82" t="e">
        <f t="shared" si="0"/>
        <v>#DIV/0!</v>
      </c>
      <c r="G11" s="81"/>
      <c r="H11" s="81"/>
      <c r="I11" s="81"/>
      <c r="J11" s="83" t="e">
        <f t="shared" ref="J11:J21" si="2">AVERAGE(G11:I11)</f>
        <v>#DIV/0!</v>
      </c>
      <c r="K11" s="83" t="e">
        <f t="shared" ref="K11:K21" si="3">_xlfn.STDEV.S(G11:I11)</f>
        <v>#DIV/0!</v>
      </c>
      <c r="L11" s="81"/>
      <c r="M11" s="81"/>
      <c r="N11" s="81"/>
      <c r="O11" s="83" t="e">
        <f t="shared" ref="O11:O21" si="4">AVERAGE(L11:N11)</f>
        <v>#DIV/0!</v>
      </c>
      <c r="P11" s="83" t="e">
        <f t="shared" ref="P11:P21" si="5">_xlfn.STDEV.S(L11:N11)</f>
        <v>#DIV/0!</v>
      </c>
      <c r="Q11" s="81"/>
      <c r="R11" s="81"/>
      <c r="S11" s="81"/>
      <c r="T11" s="84" t="e">
        <f t="shared" ref="T11:T21" si="6">AVERAGE(Q11:S11)</f>
        <v>#DIV/0!</v>
      </c>
      <c r="U11" s="84" t="e">
        <f t="shared" ref="U11:U21" si="7">_xlfn.STDEV.S(Q11:S11)</f>
        <v>#DIV/0!</v>
      </c>
      <c r="V11" s="84" t="e">
        <f t="shared" ref="V11:V21" si="8">J11*O11*T11/1000</f>
        <v>#DIV/0!</v>
      </c>
      <c r="W11" s="86"/>
      <c r="X11" s="87"/>
      <c r="Y11" s="88"/>
      <c r="Z11" s="90"/>
    </row>
    <row r="12" spans="1:26" x14ac:dyDescent="0.45">
      <c r="A12" s="79">
        <v>4</v>
      </c>
      <c r="B12" s="82"/>
      <c r="C12" s="82"/>
      <c r="D12" s="82"/>
      <c r="E12" s="82" t="e">
        <f t="shared" si="1"/>
        <v>#DIV/0!</v>
      </c>
      <c r="F12" s="82" t="e">
        <f t="shared" si="0"/>
        <v>#DIV/0!</v>
      </c>
      <c r="G12" s="81"/>
      <c r="H12" s="81"/>
      <c r="I12" s="81"/>
      <c r="J12" s="83" t="e">
        <f t="shared" si="2"/>
        <v>#DIV/0!</v>
      </c>
      <c r="K12" s="83" t="e">
        <f t="shared" si="3"/>
        <v>#DIV/0!</v>
      </c>
      <c r="L12" s="81"/>
      <c r="M12" s="81"/>
      <c r="N12" s="81"/>
      <c r="O12" s="83" t="e">
        <f t="shared" si="4"/>
        <v>#DIV/0!</v>
      </c>
      <c r="P12" s="83" t="e">
        <f t="shared" si="5"/>
        <v>#DIV/0!</v>
      </c>
      <c r="Q12" s="81"/>
      <c r="R12" s="81"/>
      <c r="S12" s="81"/>
      <c r="T12" s="84" t="e">
        <f t="shared" si="6"/>
        <v>#DIV/0!</v>
      </c>
      <c r="U12" s="84" t="e">
        <f t="shared" si="7"/>
        <v>#DIV/0!</v>
      </c>
      <c r="V12" s="84" t="e">
        <f t="shared" si="8"/>
        <v>#DIV/0!</v>
      </c>
      <c r="W12" s="86"/>
      <c r="X12" s="87"/>
      <c r="Y12" s="88"/>
      <c r="Z12" s="90"/>
    </row>
    <row r="13" spans="1:26" x14ac:dyDescent="0.45">
      <c r="A13" s="79">
        <v>6</v>
      </c>
      <c r="B13" s="82"/>
      <c r="C13" s="82"/>
      <c r="D13" s="82"/>
      <c r="E13" s="82" t="e">
        <f t="shared" si="1"/>
        <v>#DIV/0!</v>
      </c>
      <c r="F13" s="82" t="e">
        <f t="shared" si="0"/>
        <v>#DIV/0!</v>
      </c>
      <c r="G13" s="81"/>
      <c r="H13" s="81"/>
      <c r="I13" s="81"/>
      <c r="J13" s="83" t="e">
        <f t="shared" si="2"/>
        <v>#DIV/0!</v>
      </c>
      <c r="K13" s="83" t="e">
        <f t="shared" si="3"/>
        <v>#DIV/0!</v>
      </c>
      <c r="L13" s="81"/>
      <c r="M13" s="81"/>
      <c r="N13" s="81"/>
      <c r="O13" s="83" t="e">
        <f t="shared" si="4"/>
        <v>#DIV/0!</v>
      </c>
      <c r="P13" s="83" t="e">
        <f t="shared" si="5"/>
        <v>#DIV/0!</v>
      </c>
      <c r="Q13" s="81"/>
      <c r="R13" s="81"/>
      <c r="S13" s="81"/>
      <c r="T13" s="84" t="e">
        <f t="shared" si="6"/>
        <v>#DIV/0!</v>
      </c>
      <c r="U13" s="84" t="e">
        <f t="shared" si="7"/>
        <v>#DIV/0!</v>
      </c>
      <c r="V13" s="84" t="e">
        <f t="shared" si="8"/>
        <v>#DIV/0!</v>
      </c>
      <c r="W13" s="86"/>
      <c r="X13" s="87"/>
      <c r="Y13" s="88"/>
      <c r="Z13" s="90"/>
    </row>
    <row r="14" spans="1:26" x14ac:dyDescent="0.45">
      <c r="A14" s="79"/>
      <c r="B14" s="82"/>
      <c r="C14" s="82"/>
      <c r="D14" s="82"/>
      <c r="E14" s="82" t="e">
        <f t="shared" si="1"/>
        <v>#DIV/0!</v>
      </c>
      <c r="F14" s="82" t="e">
        <f t="shared" si="0"/>
        <v>#DIV/0!</v>
      </c>
      <c r="G14" s="83"/>
      <c r="H14" s="83"/>
      <c r="I14" s="83"/>
      <c r="J14" s="83" t="e">
        <f t="shared" si="2"/>
        <v>#DIV/0!</v>
      </c>
      <c r="K14" s="83" t="e">
        <f t="shared" si="3"/>
        <v>#DIV/0!</v>
      </c>
      <c r="L14" s="82"/>
      <c r="M14" s="82"/>
      <c r="N14" s="82"/>
      <c r="O14" s="83" t="e">
        <f t="shared" si="4"/>
        <v>#DIV/0!</v>
      </c>
      <c r="P14" s="83" t="e">
        <f t="shared" si="5"/>
        <v>#DIV/0!</v>
      </c>
      <c r="Q14" s="82"/>
      <c r="R14" s="82"/>
      <c r="S14" s="82"/>
      <c r="T14" s="84" t="e">
        <f t="shared" si="6"/>
        <v>#DIV/0!</v>
      </c>
      <c r="U14" s="84" t="e">
        <f t="shared" si="7"/>
        <v>#DIV/0!</v>
      </c>
      <c r="V14" s="84" t="e">
        <f t="shared" si="8"/>
        <v>#DIV/0!</v>
      </c>
      <c r="W14" s="86"/>
      <c r="X14" s="87"/>
      <c r="Y14" s="88"/>
      <c r="Z14" s="91"/>
    </row>
    <row r="15" spans="1:26" x14ac:dyDescent="0.45">
      <c r="A15" s="79">
        <v>24</v>
      </c>
      <c r="B15" s="82"/>
      <c r="C15" s="82"/>
      <c r="D15" s="82"/>
      <c r="E15" s="82" t="e">
        <f t="shared" si="1"/>
        <v>#DIV/0!</v>
      </c>
      <c r="F15" s="82" t="e">
        <f t="shared" si="0"/>
        <v>#DIV/0!</v>
      </c>
      <c r="G15" s="83"/>
      <c r="H15" s="83"/>
      <c r="I15" s="83"/>
      <c r="J15" s="83" t="e">
        <f t="shared" si="2"/>
        <v>#DIV/0!</v>
      </c>
      <c r="K15" s="83" t="e">
        <f t="shared" si="3"/>
        <v>#DIV/0!</v>
      </c>
      <c r="L15" s="82"/>
      <c r="M15" s="82"/>
      <c r="N15" s="82"/>
      <c r="O15" s="83" t="e">
        <f t="shared" si="4"/>
        <v>#DIV/0!</v>
      </c>
      <c r="P15" s="83" t="e">
        <f t="shared" si="5"/>
        <v>#DIV/0!</v>
      </c>
      <c r="Q15" s="82"/>
      <c r="R15" s="82"/>
      <c r="S15" s="82"/>
      <c r="T15" s="84" t="e">
        <f t="shared" si="6"/>
        <v>#DIV/0!</v>
      </c>
      <c r="U15" s="84" t="e">
        <f t="shared" si="7"/>
        <v>#DIV/0!</v>
      </c>
      <c r="V15" s="84" t="e">
        <f t="shared" si="8"/>
        <v>#DIV/0!</v>
      </c>
      <c r="W15" s="86"/>
      <c r="X15" s="87"/>
      <c r="Y15" s="88"/>
      <c r="Z15" s="91"/>
    </row>
    <row r="16" spans="1:26" x14ac:dyDescent="0.45">
      <c r="A16" s="79">
        <v>48</v>
      </c>
      <c r="B16" s="82"/>
      <c r="C16" s="82"/>
      <c r="D16" s="82"/>
      <c r="E16" s="82" t="e">
        <f t="shared" si="1"/>
        <v>#DIV/0!</v>
      </c>
      <c r="F16" s="82" t="e">
        <f t="shared" si="0"/>
        <v>#DIV/0!</v>
      </c>
      <c r="G16" s="81"/>
      <c r="H16" s="81"/>
      <c r="I16" s="81"/>
      <c r="J16" s="83" t="e">
        <f t="shared" si="2"/>
        <v>#DIV/0!</v>
      </c>
      <c r="K16" s="83" t="e">
        <f t="shared" si="3"/>
        <v>#DIV/0!</v>
      </c>
      <c r="L16" s="79"/>
      <c r="M16" s="79"/>
      <c r="N16" s="79"/>
      <c r="O16" s="83" t="e">
        <f t="shared" si="4"/>
        <v>#DIV/0!</v>
      </c>
      <c r="P16" s="83" t="e">
        <f t="shared" si="5"/>
        <v>#DIV/0!</v>
      </c>
      <c r="Q16" s="81"/>
      <c r="R16" s="81"/>
      <c r="S16" s="81"/>
      <c r="T16" s="84" t="e">
        <f t="shared" si="6"/>
        <v>#DIV/0!</v>
      </c>
      <c r="U16" s="84" t="e">
        <f t="shared" si="7"/>
        <v>#DIV/0!</v>
      </c>
      <c r="V16" s="84" t="e">
        <f t="shared" si="8"/>
        <v>#DIV/0!</v>
      </c>
      <c r="W16" s="86"/>
      <c r="X16" s="87"/>
      <c r="Y16" s="88"/>
      <c r="Z16" s="91"/>
    </row>
    <row r="17" spans="1:26" x14ac:dyDescent="0.45">
      <c r="A17" s="79">
        <v>72</v>
      </c>
      <c r="B17" s="82"/>
      <c r="C17" s="82"/>
      <c r="D17" s="82"/>
      <c r="E17" s="82" t="e">
        <f t="shared" si="1"/>
        <v>#DIV/0!</v>
      </c>
      <c r="F17" s="82" t="e">
        <f t="shared" si="0"/>
        <v>#DIV/0!</v>
      </c>
      <c r="G17" s="81"/>
      <c r="H17" s="81"/>
      <c r="I17" s="81"/>
      <c r="J17" s="83" t="e">
        <f t="shared" si="2"/>
        <v>#DIV/0!</v>
      </c>
      <c r="K17" s="83" t="e">
        <f t="shared" si="3"/>
        <v>#DIV/0!</v>
      </c>
      <c r="L17" s="79"/>
      <c r="M17" s="79"/>
      <c r="N17" s="79"/>
      <c r="O17" s="83" t="e">
        <f t="shared" si="4"/>
        <v>#DIV/0!</v>
      </c>
      <c r="P17" s="83" t="e">
        <f t="shared" si="5"/>
        <v>#DIV/0!</v>
      </c>
      <c r="Q17" s="81"/>
      <c r="R17" s="81"/>
      <c r="S17" s="81"/>
      <c r="T17" s="84" t="e">
        <f t="shared" si="6"/>
        <v>#DIV/0!</v>
      </c>
      <c r="U17" s="84" t="e">
        <f t="shared" si="7"/>
        <v>#DIV/0!</v>
      </c>
      <c r="V17" s="84" t="e">
        <f t="shared" si="8"/>
        <v>#DIV/0!</v>
      </c>
      <c r="W17" s="86"/>
      <c r="X17" s="87"/>
      <c r="Y17" s="88"/>
      <c r="Z17" s="91"/>
    </row>
    <row r="18" spans="1:26" x14ac:dyDescent="0.45">
      <c r="A18" s="79">
        <v>96</v>
      </c>
      <c r="B18" s="82"/>
      <c r="C18" s="82"/>
      <c r="D18" s="82"/>
      <c r="E18" s="82" t="e">
        <f t="shared" si="1"/>
        <v>#DIV/0!</v>
      </c>
      <c r="F18" s="82" t="e">
        <f t="shared" si="0"/>
        <v>#DIV/0!</v>
      </c>
      <c r="G18" s="81"/>
      <c r="H18" s="81"/>
      <c r="I18" s="81"/>
      <c r="J18" s="83" t="e">
        <f t="shared" si="2"/>
        <v>#DIV/0!</v>
      </c>
      <c r="K18" s="83" t="e">
        <f t="shared" si="3"/>
        <v>#DIV/0!</v>
      </c>
      <c r="L18" s="81"/>
      <c r="M18" s="81"/>
      <c r="N18" s="81"/>
      <c r="O18" s="83" t="e">
        <f t="shared" si="4"/>
        <v>#DIV/0!</v>
      </c>
      <c r="P18" s="83" t="e">
        <f t="shared" si="5"/>
        <v>#DIV/0!</v>
      </c>
      <c r="Q18" s="81"/>
      <c r="R18" s="81"/>
      <c r="S18" s="81"/>
      <c r="T18" s="84" t="e">
        <f t="shared" si="6"/>
        <v>#DIV/0!</v>
      </c>
      <c r="U18" s="84" t="e">
        <f t="shared" si="7"/>
        <v>#DIV/0!</v>
      </c>
      <c r="V18" s="84" t="e">
        <f t="shared" si="8"/>
        <v>#DIV/0!</v>
      </c>
      <c r="W18" s="86"/>
      <c r="X18" s="87"/>
      <c r="Y18" s="88"/>
      <c r="Z18" s="91"/>
    </row>
    <row r="19" spans="1:26" x14ac:dyDescent="0.45">
      <c r="A19" s="79">
        <v>120</v>
      </c>
      <c r="B19" s="82"/>
      <c r="C19" s="82"/>
      <c r="D19" s="82"/>
      <c r="E19" s="82" t="e">
        <f t="shared" si="1"/>
        <v>#DIV/0!</v>
      </c>
      <c r="F19" s="82" t="e">
        <f t="shared" si="0"/>
        <v>#DIV/0!</v>
      </c>
      <c r="G19" s="81"/>
      <c r="H19" s="81"/>
      <c r="I19" s="81"/>
      <c r="J19" s="83" t="e">
        <f t="shared" si="2"/>
        <v>#DIV/0!</v>
      </c>
      <c r="K19" s="83" t="e">
        <f t="shared" si="3"/>
        <v>#DIV/0!</v>
      </c>
      <c r="L19" s="81"/>
      <c r="M19" s="81"/>
      <c r="N19" s="81"/>
      <c r="O19" s="83" t="e">
        <f t="shared" si="4"/>
        <v>#DIV/0!</v>
      </c>
      <c r="P19" s="83" t="e">
        <f t="shared" si="5"/>
        <v>#DIV/0!</v>
      </c>
      <c r="Q19" s="81"/>
      <c r="R19" s="81"/>
      <c r="S19" s="81"/>
      <c r="T19" s="84" t="e">
        <f t="shared" si="6"/>
        <v>#DIV/0!</v>
      </c>
      <c r="U19" s="84" t="e">
        <f t="shared" si="7"/>
        <v>#DIV/0!</v>
      </c>
      <c r="V19" s="84" t="e">
        <f t="shared" si="8"/>
        <v>#DIV/0!</v>
      </c>
      <c r="W19" s="86"/>
      <c r="X19" s="87"/>
      <c r="Y19" s="88"/>
      <c r="Z19" s="91"/>
    </row>
    <row r="20" spans="1:26" x14ac:dyDescent="0.45">
      <c r="A20" s="79">
        <v>144</v>
      </c>
      <c r="B20" s="82"/>
      <c r="C20" s="82"/>
      <c r="D20" s="82"/>
      <c r="E20" s="82" t="e">
        <f t="shared" si="1"/>
        <v>#DIV/0!</v>
      </c>
      <c r="F20" s="82" t="e">
        <f t="shared" si="0"/>
        <v>#DIV/0!</v>
      </c>
      <c r="G20" s="81"/>
      <c r="H20" s="81"/>
      <c r="I20" s="81"/>
      <c r="J20" s="83" t="e">
        <f t="shared" si="2"/>
        <v>#DIV/0!</v>
      </c>
      <c r="K20" s="83" t="e">
        <f t="shared" si="3"/>
        <v>#DIV/0!</v>
      </c>
      <c r="L20" s="81"/>
      <c r="M20" s="81"/>
      <c r="N20" s="81"/>
      <c r="O20" s="83" t="e">
        <f t="shared" si="4"/>
        <v>#DIV/0!</v>
      </c>
      <c r="P20" s="83" t="e">
        <f t="shared" si="5"/>
        <v>#DIV/0!</v>
      </c>
      <c r="Q20" s="81"/>
      <c r="R20" s="81"/>
      <c r="S20" s="81"/>
      <c r="T20" s="84" t="e">
        <f t="shared" si="6"/>
        <v>#DIV/0!</v>
      </c>
      <c r="U20" s="84" t="e">
        <f t="shared" si="7"/>
        <v>#DIV/0!</v>
      </c>
      <c r="V20" s="84" t="e">
        <f t="shared" si="8"/>
        <v>#DIV/0!</v>
      </c>
      <c r="W20" s="86"/>
      <c r="X20" s="87"/>
      <c r="Y20" s="88"/>
      <c r="Z20" s="91"/>
    </row>
    <row r="21" spans="1:26" x14ac:dyDescent="0.45">
      <c r="A21" s="79">
        <v>168</v>
      </c>
      <c r="B21" s="82"/>
      <c r="C21" s="82"/>
      <c r="D21" s="82"/>
      <c r="E21" s="82" t="e">
        <f t="shared" si="1"/>
        <v>#DIV/0!</v>
      </c>
      <c r="F21" s="82" t="e">
        <f t="shared" si="0"/>
        <v>#DIV/0!</v>
      </c>
      <c r="G21" s="81"/>
      <c r="H21" s="81"/>
      <c r="I21" s="81"/>
      <c r="J21" s="83" t="e">
        <f t="shared" si="2"/>
        <v>#DIV/0!</v>
      </c>
      <c r="K21" s="83" t="e">
        <f t="shared" si="3"/>
        <v>#DIV/0!</v>
      </c>
      <c r="L21" s="81"/>
      <c r="M21" s="81"/>
      <c r="N21" s="81"/>
      <c r="O21" s="83" t="e">
        <f t="shared" si="4"/>
        <v>#DIV/0!</v>
      </c>
      <c r="P21" s="83" t="e">
        <f t="shared" si="5"/>
        <v>#DIV/0!</v>
      </c>
      <c r="Q21" s="81"/>
      <c r="R21" s="81"/>
      <c r="S21" s="81"/>
      <c r="T21" s="84" t="e">
        <f t="shared" si="6"/>
        <v>#DIV/0!</v>
      </c>
      <c r="U21" s="84" t="e">
        <f t="shared" si="7"/>
        <v>#DIV/0!</v>
      </c>
      <c r="V21" s="84" t="e">
        <f t="shared" si="8"/>
        <v>#DIV/0!</v>
      </c>
      <c r="W21" s="86"/>
      <c r="X21" s="87"/>
      <c r="Y21" s="88"/>
      <c r="Z21" s="91"/>
    </row>
    <row r="22" spans="1:26" x14ac:dyDescent="0.45"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6" x14ac:dyDescent="0.45"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6" x14ac:dyDescent="0.45">
      <c r="B24" s="5"/>
      <c r="C24" s="5"/>
      <c r="D24" s="5"/>
      <c r="F24" s="5"/>
      <c r="G24" s="5"/>
      <c r="H24" s="5"/>
      <c r="I24" s="5"/>
      <c r="K24" s="83"/>
      <c r="L24" s="81"/>
      <c r="M24" s="81"/>
      <c r="N24" s="81"/>
      <c r="O24" s="83"/>
      <c r="P24" s="83"/>
      <c r="Q24" s="81"/>
      <c r="R24" s="81"/>
      <c r="S24" s="81"/>
      <c r="T24" s="84"/>
      <c r="U24" s="83"/>
      <c r="V24" s="85"/>
      <c r="W24" s="86"/>
      <c r="X24" s="121"/>
    </row>
    <row r="25" spans="1:26" x14ac:dyDescent="0.45">
      <c r="F25" s="5"/>
      <c r="G25" s="5"/>
      <c r="H25" s="5"/>
      <c r="I25" s="5"/>
      <c r="K25" s="83"/>
      <c r="L25" s="12"/>
      <c r="M25" s="12"/>
      <c r="N25" s="12"/>
      <c r="O25" s="12"/>
      <c r="P25" s="83"/>
      <c r="Q25" s="12"/>
      <c r="R25" s="12"/>
      <c r="S25" s="12"/>
      <c r="T25" s="12"/>
      <c r="U25" s="83"/>
      <c r="V25" s="12"/>
      <c r="W25" s="86"/>
      <c r="X25" s="121"/>
    </row>
    <row r="26" spans="1:26" x14ac:dyDescent="0.45">
      <c r="F26" s="5"/>
      <c r="G26" s="5"/>
      <c r="H26" s="5"/>
      <c r="I26" s="5"/>
      <c r="K26" s="83"/>
      <c r="L26" s="120"/>
      <c r="M26" s="120"/>
      <c r="N26" s="120"/>
      <c r="O26" s="120"/>
      <c r="P26" s="83"/>
      <c r="Q26" s="120"/>
      <c r="R26" s="120"/>
      <c r="S26" s="120"/>
      <c r="T26" s="120"/>
      <c r="U26" s="83"/>
      <c r="V26" s="120"/>
      <c r="W26" s="86"/>
      <c r="X26" s="121"/>
    </row>
    <row r="27" spans="1:26" x14ac:dyDescent="0.45">
      <c r="F27" s="5"/>
      <c r="G27" s="5"/>
      <c r="H27" s="5"/>
      <c r="I27" s="5"/>
      <c r="K27" s="83"/>
      <c r="L27" s="15"/>
      <c r="M27" s="15"/>
      <c r="N27" s="15"/>
      <c r="O27" s="15"/>
      <c r="P27" s="83"/>
      <c r="Q27" s="15"/>
      <c r="R27" s="15"/>
      <c r="S27" s="15"/>
      <c r="T27" s="15"/>
      <c r="U27" s="83"/>
      <c r="V27" s="15"/>
      <c r="W27" s="86"/>
      <c r="X27" s="121"/>
    </row>
    <row r="28" spans="1:26" x14ac:dyDescent="0.45">
      <c r="F28" s="5"/>
      <c r="G28" s="5"/>
      <c r="H28" s="5"/>
      <c r="I28" s="5"/>
      <c r="K28" s="83"/>
      <c r="L28" s="15"/>
      <c r="M28" s="15"/>
      <c r="N28" s="15"/>
      <c r="O28" s="15"/>
      <c r="P28" s="83"/>
      <c r="Q28" s="15"/>
      <c r="R28" s="15"/>
      <c r="S28" s="15"/>
      <c r="T28" s="15"/>
      <c r="U28" s="83"/>
      <c r="V28" s="15"/>
      <c r="W28" s="86"/>
      <c r="X28" s="121"/>
    </row>
    <row r="29" spans="1:26" x14ac:dyDescent="0.45">
      <c r="F29" s="5"/>
      <c r="G29" s="5"/>
      <c r="H29" s="5"/>
      <c r="I29" s="5"/>
      <c r="K29" s="83"/>
      <c r="L29" s="4"/>
      <c r="M29" s="4"/>
      <c r="N29" s="4"/>
      <c r="O29" s="4"/>
      <c r="P29" s="83"/>
      <c r="Q29" s="4"/>
      <c r="R29" s="4"/>
      <c r="S29" s="4"/>
      <c r="T29" s="4"/>
      <c r="U29" s="83"/>
      <c r="V29" s="4"/>
      <c r="W29" s="86"/>
      <c r="X29" s="121"/>
    </row>
    <row r="30" spans="1:26" x14ac:dyDescent="0.45">
      <c r="F30" s="5"/>
      <c r="G30" s="5"/>
      <c r="H30" s="5"/>
      <c r="I30" s="5"/>
    </row>
    <row r="31" spans="1:26" x14ac:dyDescent="0.45">
      <c r="F31" s="5"/>
      <c r="G31" s="5"/>
      <c r="H31" s="5"/>
      <c r="I31" s="5"/>
    </row>
    <row r="32" spans="1:26" x14ac:dyDescent="0.45">
      <c r="F32" s="5"/>
      <c r="G32" s="5"/>
      <c r="H32" s="5"/>
      <c r="I32" s="5"/>
    </row>
    <row r="33" spans="6:9" x14ac:dyDescent="0.45">
      <c r="F33" s="5"/>
      <c r="G33" s="5"/>
      <c r="H33" s="5"/>
      <c r="I33" s="5"/>
    </row>
    <row r="34" spans="6:9" x14ac:dyDescent="0.45">
      <c r="F34" s="5"/>
      <c r="G34" s="5"/>
      <c r="H34" s="5"/>
      <c r="I34" s="5"/>
    </row>
    <row r="35" spans="6:9" x14ac:dyDescent="0.45">
      <c r="F35" s="5"/>
      <c r="G35" s="5"/>
      <c r="H35" s="5"/>
      <c r="I35" s="5"/>
    </row>
  </sheetData>
  <mergeCells count="6">
    <mergeCell ref="B8:F8"/>
    <mergeCell ref="A7:V7"/>
    <mergeCell ref="X7:Z7"/>
    <mergeCell ref="G8:K8"/>
    <mergeCell ref="L8:P8"/>
    <mergeCell ref="Q8:U8"/>
  </mergeCells>
  <hyperlinks>
    <hyperlink ref="A1" location="'Sample List'!A1" display="'Sample List'!A1" xr:uid="{00000000-0004-0000-0E00-000000000000}"/>
    <hyperlink ref="B1" location="'Calculations file'!A1" display="'Calculations file'!A1" xr:uid="{00000000-0004-0000-0E00-000001000000}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7030A0"/>
  </sheetPr>
  <dimension ref="A1:AB29"/>
  <sheetViews>
    <sheetView zoomScale="60" zoomScaleNormal="60" workbookViewId="0">
      <selection activeCell="J23" sqref="J23:V23"/>
    </sheetView>
  </sheetViews>
  <sheetFormatPr defaultRowHeight="13.8" x14ac:dyDescent="0.45"/>
  <cols>
    <col min="1" max="1" width="29.76171875" bestFit="1" customWidth="1"/>
    <col min="2" max="2" width="15.76171875" bestFit="1" customWidth="1"/>
    <col min="4" max="4" width="10.47265625" bestFit="1" customWidth="1"/>
    <col min="5" max="5" width="13.47265625" bestFit="1" customWidth="1"/>
    <col min="6" max="7" width="13.47265625" customWidth="1"/>
    <col min="8" max="8" width="15.37890625" bestFit="1" customWidth="1"/>
    <col min="9" max="9" width="13.234375" bestFit="1" customWidth="1"/>
    <col min="10" max="10" width="11.6171875" bestFit="1" customWidth="1"/>
    <col min="11" max="11" width="18.47265625" bestFit="1" customWidth="1"/>
    <col min="12" max="12" width="13.6171875" customWidth="1"/>
    <col min="13" max="13" width="21.37890625" customWidth="1"/>
    <col min="14" max="14" width="14.76171875" customWidth="1"/>
    <col min="15" max="15" width="17.6171875" customWidth="1"/>
    <col min="16" max="16" width="15.37890625" customWidth="1"/>
    <col min="17" max="17" width="16.234375" bestFit="1" customWidth="1"/>
    <col min="24" max="24" width="14" customWidth="1"/>
    <col min="27" max="27" width="19" customWidth="1"/>
  </cols>
  <sheetData>
    <row r="1" spans="1:28" x14ac:dyDescent="0.45">
      <c r="A1" s="92" t="s">
        <v>78</v>
      </c>
      <c r="B1" s="93" t="s">
        <v>79</v>
      </c>
      <c r="C1" s="7"/>
    </row>
    <row r="2" spans="1:28" ht="14.1" x14ac:dyDescent="0.5">
      <c r="A2" s="1" t="s">
        <v>129</v>
      </c>
      <c r="B2" s="1"/>
      <c r="C2" s="1"/>
    </row>
    <row r="3" spans="1:28" ht="14.1" x14ac:dyDescent="0.5">
      <c r="A3" s="1"/>
      <c r="B3" s="1"/>
      <c r="C3" s="1"/>
    </row>
    <row r="4" spans="1:28" ht="45" x14ac:dyDescent="0.45">
      <c r="A4" s="27" t="s">
        <v>0</v>
      </c>
      <c r="B4" s="68" t="s">
        <v>1</v>
      </c>
      <c r="C4" s="68" t="s">
        <v>2</v>
      </c>
      <c r="D4" s="140" t="s">
        <v>3</v>
      </c>
      <c r="E4" s="140" t="s">
        <v>4</v>
      </c>
      <c r="F4" s="140" t="s">
        <v>5</v>
      </c>
      <c r="G4" s="140" t="s">
        <v>6</v>
      </c>
      <c r="H4" s="140" t="s">
        <v>7</v>
      </c>
      <c r="I4" s="140" t="s">
        <v>8</v>
      </c>
      <c r="J4" s="140" t="s">
        <v>9</v>
      </c>
      <c r="K4" s="140" t="s">
        <v>10</v>
      </c>
      <c r="L4" s="140" t="s">
        <v>11</v>
      </c>
      <c r="M4" s="140" t="s">
        <v>12</v>
      </c>
      <c r="N4" s="140" t="s">
        <v>13</v>
      </c>
      <c r="O4" s="140" t="s">
        <v>14</v>
      </c>
      <c r="P4" s="140" t="s">
        <v>15</v>
      </c>
      <c r="Q4" s="140" t="s">
        <v>16</v>
      </c>
      <c r="W4" s="59"/>
      <c r="X4" s="59"/>
      <c r="Y4" s="59"/>
      <c r="Z4" s="59"/>
      <c r="AA4" s="59"/>
      <c r="AB4" s="59"/>
    </row>
    <row r="5" spans="1:28" x14ac:dyDescent="0.45">
      <c r="A5" s="4" t="s">
        <v>17</v>
      </c>
      <c r="B5" s="8" t="s">
        <v>111</v>
      </c>
      <c r="C5" s="71">
        <v>0.4201388888888889</v>
      </c>
      <c r="D5" s="58"/>
      <c r="E5" s="58"/>
      <c r="F5" s="4">
        <v>45</v>
      </c>
      <c r="G5" s="4">
        <v>95</v>
      </c>
      <c r="H5" s="4" t="s">
        <v>96</v>
      </c>
      <c r="I5" s="4">
        <v>40</v>
      </c>
      <c r="J5" s="4">
        <v>3.5</v>
      </c>
      <c r="K5" s="4" t="s">
        <v>97</v>
      </c>
      <c r="L5" s="4" t="s">
        <v>98</v>
      </c>
      <c r="M5" s="4" t="s">
        <v>114</v>
      </c>
      <c r="N5" s="4" t="s">
        <v>100</v>
      </c>
      <c r="O5" s="4">
        <v>0.5</v>
      </c>
      <c r="P5" s="8">
        <v>44296</v>
      </c>
      <c r="Q5" s="10" t="s">
        <v>115</v>
      </c>
      <c r="W5" s="48"/>
      <c r="X5" s="20"/>
      <c r="Y5" s="20"/>
      <c r="Z5" s="20"/>
      <c r="AA5" s="55"/>
      <c r="AB5" s="55"/>
    </row>
    <row r="6" spans="1:28" ht="14.1" x14ac:dyDescent="0.5">
      <c r="K6" s="1"/>
      <c r="L6" s="1"/>
      <c r="M6" s="1"/>
      <c r="N6" s="1"/>
      <c r="O6" s="1"/>
      <c r="P6" s="1"/>
      <c r="W6" s="48"/>
      <c r="X6" s="20"/>
      <c r="Y6" s="20"/>
      <c r="Z6" s="20"/>
      <c r="AA6" s="21"/>
      <c r="AB6" s="21"/>
    </row>
    <row r="7" spans="1:28" ht="14.1" x14ac:dyDescent="0.5">
      <c r="A7" s="173" t="s">
        <v>19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4"/>
      <c r="X7" s="175" t="s">
        <v>18</v>
      </c>
      <c r="Y7" s="175"/>
      <c r="Z7" s="175"/>
      <c r="AB7" s="21"/>
    </row>
    <row r="8" spans="1:28" x14ac:dyDescent="0.45">
      <c r="A8" s="75" t="s">
        <v>23</v>
      </c>
      <c r="B8" s="174" t="s">
        <v>21</v>
      </c>
      <c r="C8" s="174"/>
      <c r="D8" s="174"/>
      <c r="E8" s="174"/>
      <c r="F8" s="174"/>
      <c r="G8" s="172" t="s">
        <v>63</v>
      </c>
      <c r="H8" s="172"/>
      <c r="I8" s="172"/>
      <c r="J8" s="172"/>
      <c r="K8" s="172"/>
      <c r="L8" s="172" t="s">
        <v>64</v>
      </c>
      <c r="M8" s="172"/>
      <c r="N8" s="172"/>
      <c r="O8" s="172"/>
      <c r="P8" s="172"/>
      <c r="Q8" s="172" t="s">
        <v>65</v>
      </c>
      <c r="R8" s="172"/>
      <c r="S8" s="172"/>
      <c r="T8" s="172"/>
      <c r="U8" s="172"/>
      <c r="V8" s="76" t="s">
        <v>66</v>
      </c>
      <c r="W8" s="77"/>
      <c r="X8" s="146" t="s">
        <v>31</v>
      </c>
      <c r="Y8" s="146" t="s">
        <v>20</v>
      </c>
      <c r="Z8" s="78" t="s">
        <v>32</v>
      </c>
      <c r="AB8" s="21"/>
    </row>
    <row r="9" spans="1:28" x14ac:dyDescent="0.45">
      <c r="A9" s="79" t="s">
        <v>30</v>
      </c>
      <c r="B9" s="79" t="s">
        <v>24</v>
      </c>
      <c r="C9" s="79" t="s">
        <v>25</v>
      </c>
      <c r="D9" s="79" t="s">
        <v>26</v>
      </c>
      <c r="E9" s="79" t="s">
        <v>62</v>
      </c>
      <c r="F9" s="79" t="s">
        <v>28</v>
      </c>
      <c r="G9" s="79" t="s">
        <v>24</v>
      </c>
      <c r="H9" s="79" t="s">
        <v>25</v>
      </c>
      <c r="I9" s="79" t="s">
        <v>26</v>
      </c>
      <c r="J9" s="79" t="s">
        <v>27</v>
      </c>
      <c r="K9" s="79" t="s">
        <v>28</v>
      </c>
      <c r="L9" s="79" t="s">
        <v>24</v>
      </c>
      <c r="M9" s="79" t="s">
        <v>25</v>
      </c>
      <c r="N9" s="79" t="s">
        <v>26</v>
      </c>
      <c r="O9" s="79" t="s">
        <v>27</v>
      </c>
      <c r="P9" s="79" t="s">
        <v>28</v>
      </c>
      <c r="Q9" s="79" t="s">
        <v>24</v>
      </c>
      <c r="R9" s="79" t="s">
        <v>25</v>
      </c>
      <c r="S9" s="79" t="s">
        <v>26</v>
      </c>
      <c r="T9" s="79" t="s">
        <v>27</v>
      </c>
      <c r="U9" s="79" t="s">
        <v>28</v>
      </c>
      <c r="V9" s="79" t="s">
        <v>67</v>
      </c>
      <c r="W9" s="80"/>
      <c r="X9" s="79" t="s">
        <v>116</v>
      </c>
      <c r="Y9" s="79">
        <v>1</v>
      </c>
      <c r="Z9" s="79" t="s">
        <v>116</v>
      </c>
      <c r="AB9" s="21"/>
    </row>
    <row r="10" spans="1:28" x14ac:dyDescent="0.45">
      <c r="A10" s="79">
        <v>0</v>
      </c>
      <c r="B10" s="15">
        <v>0.28699999999999998</v>
      </c>
      <c r="C10" s="82"/>
      <c r="D10" s="82"/>
      <c r="E10" s="82">
        <f t="shared" ref="E10:E21" si="0">AVERAGE(B10:D10)</f>
        <v>0.28699999999999998</v>
      </c>
      <c r="F10" s="82" t="e">
        <f t="shared" ref="F10:F21" si="1">_xlfn.STDEV.S(B10:D10)</f>
        <v>#DIV/0!</v>
      </c>
      <c r="G10" s="5">
        <v>10.121</v>
      </c>
      <c r="H10" s="5">
        <v>10.032999999999999</v>
      </c>
      <c r="I10" s="5">
        <v>10.016999999999999</v>
      </c>
      <c r="J10" s="83">
        <f>AVERAGE(G10:I10)</f>
        <v>10.057</v>
      </c>
      <c r="K10" s="83">
        <f>_xlfn.STDEV.S(G10:I10)</f>
        <v>5.6000000000000556E-2</v>
      </c>
      <c r="L10" s="5">
        <v>9.8930000000000007</v>
      </c>
      <c r="M10" s="5">
        <v>9.718</v>
      </c>
      <c r="N10" s="5">
        <v>9.9990000000000006</v>
      </c>
      <c r="O10" s="83">
        <f>AVERAGE(L10:N10)</f>
        <v>9.8699999999999992</v>
      </c>
      <c r="P10" s="83">
        <f>_xlfn.STDEV.S(L10:N10)</f>
        <v>0.14190489773083975</v>
      </c>
      <c r="Q10" s="5">
        <v>2.5049999999999999</v>
      </c>
      <c r="R10" s="5">
        <v>2.3690000000000002</v>
      </c>
      <c r="S10" s="5">
        <v>2.0419999999999998</v>
      </c>
      <c r="T10" s="84">
        <f>AVERAGE(Q10:S10)</f>
        <v>2.3053333333333335</v>
      </c>
      <c r="U10" s="84">
        <f>_xlfn.STDEV.S(Q10:S10)</f>
        <v>0.23797548893390971</v>
      </c>
      <c r="V10" s="84">
        <f>J10*O10*T10/1000</f>
        <v>0.22883335748000003</v>
      </c>
      <c r="W10" s="86"/>
      <c r="X10" s="87"/>
      <c r="Y10" s="88"/>
      <c r="Z10" s="89"/>
      <c r="AB10" s="21"/>
    </row>
    <row r="11" spans="1:28" x14ac:dyDescent="0.45">
      <c r="A11" s="79">
        <v>2</v>
      </c>
      <c r="B11" s="15">
        <v>0.29620000000000002</v>
      </c>
      <c r="C11" s="82"/>
      <c r="D11" s="82"/>
      <c r="E11" s="82">
        <f t="shared" si="0"/>
        <v>0.29620000000000002</v>
      </c>
      <c r="F11" s="82" t="e">
        <f t="shared" si="1"/>
        <v>#DIV/0!</v>
      </c>
      <c r="G11" s="5">
        <v>10.311</v>
      </c>
      <c r="H11" s="5">
        <v>10.631</v>
      </c>
      <c r="I11" s="5">
        <v>10.345000000000001</v>
      </c>
      <c r="J11" s="83">
        <f t="shared" ref="J11:J21" si="2">AVERAGE(G11:I11)</f>
        <v>10.429</v>
      </c>
      <c r="K11" s="83">
        <f t="shared" ref="K11:K21" si="3">_xlfn.STDEV.S(G11:I11)</f>
        <v>0.17576120163449041</v>
      </c>
      <c r="L11" s="99">
        <v>10.115</v>
      </c>
      <c r="M11" s="99">
        <v>10.007999999999999</v>
      </c>
      <c r="N11" s="99">
        <v>9.9949999999999992</v>
      </c>
      <c r="O11" s="83">
        <f t="shared" ref="O11:O21" si="4">AVERAGE(L11:N11)</f>
        <v>10.039333333333332</v>
      </c>
      <c r="P11" s="83">
        <f t="shared" ref="P11:P21" si="5">_xlfn.STDEV.S(L11:N11)</f>
        <v>6.5850841553722089E-2</v>
      </c>
      <c r="Q11" s="5">
        <v>2.7</v>
      </c>
      <c r="R11" s="5">
        <v>2.4460000000000002</v>
      </c>
      <c r="S11" s="5">
        <v>2.0009999999999999</v>
      </c>
      <c r="T11" s="84">
        <f t="shared" ref="T11:T21" si="6">AVERAGE(Q11:S11)</f>
        <v>2.3823333333333334</v>
      </c>
      <c r="U11" s="84">
        <f t="shared" ref="U11:U21" si="7">_xlfn.STDEV.S(Q11:S11)</f>
        <v>0.35382246018777891</v>
      </c>
      <c r="V11" s="84">
        <f t="shared" ref="V11:V21" si="8">J11*O11*T11/1000</f>
        <v>0.24943079393711109</v>
      </c>
      <c r="W11" s="86"/>
      <c r="X11" s="87"/>
      <c r="Y11" s="88"/>
      <c r="Z11" s="90"/>
      <c r="AB11" s="20"/>
    </row>
    <row r="12" spans="1:28" x14ac:dyDescent="0.45">
      <c r="A12" s="79">
        <v>4</v>
      </c>
      <c r="B12" s="15">
        <v>0.2949</v>
      </c>
      <c r="C12" s="82"/>
      <c r="D12" s="82"/>
      <c r="E12" s="82">
        <f t="shared" si="0"/>
        <v>0.2949</v>
      </c>
      <c r="F12" s="82" t="e">
        <f t="shared" si="1"/>
        <v>#DIV/0!</v>
      </c>
      <c r="G12" s="5">
        <v>10.260999999999999</v>
      </c>
      <c r="H12" s="5">
        <v>10.581</v>
      </c>
      <c r="I12" s="5">
        <v>10.212999999999999</v>
      </c>
      <c r="J12" s="83">
        <f t="shared" si="2"/>
        <v>10.351666666666667</v>
      </c>
      <c r="K12" s="83">
        <f t="shared" si="3"/>
        <v>0.20005332622411806</v>
      </c>
      <c r="L12" s="99">
        <v>10.076000000000001</v>
      </c>
      <c r="M12" s="99">
        <v>9.8230000000000004</v>
      </c>
      <c r="N12" s="99">
        <v>9.9749999999999996</v>
      </c>
      <c r="O12" s="83">
        <f t="shared" si="4"/>
        <v>9.9580000000000002</v>
      </c>
      <c r="P12" s="83">
        <f t="shared" si="5"/>
        <v>0.12735383779062176</v>
      </c>
      <c r="Q12" s="5">
        <v>2.6640000000000001</v>
      </c>
      <c r="R12" s="5">
        <v>2.3540000000000001</v>
      </c>
      <c r="S12" s="5">
        <v>2.177</v>
      </c>
      <c r="T12" s="84">
        <f t="shared" si="6"/>
        <v>2.3983333333333334</v>
      </c>
      <c r="U12" s="84">
        <f t="shared" si="7"/>
        <v>0.24650828248424711</v>
      </c>
      <c r="V12" s="84">
        <f t="shared" si="8"/>
        <v>0.2472247488388889</v>
      </c>
      <c r="W12" s="86"/>
      <c r="X12" s="87"/>
      <c r="Y12" s="88"/>
      <c r="Z12" s="90"/>
      <c r="AB12" s="12"/>
    </row>
    <row r="13" spans="1:28" x14ac:dyDescent="0.45">
      <c r="A13" s="79">
        <v>6</v>
      </c>
      <c r="B13" s="15">
        <v>0.29480000000000001</v>
      </c>
      <c r="C13" s="82"/>
      <c r="D13" s="82"/>
      <c r="E13" s="82">
        <f t="shared" si="0"/>
        <v>0.29480000000000001</v>
      </c>
      <c r="F13" s="82" t="e">
        <f t="shared" si="1"/>
        <v>#DIV/0!</v>
      </c>
      <c r="G13" s="5">
        <v>10.294</v>
      </c>
      <c r="H13" s="5">
        <v>10.598000000000001</v>
      </c>
      <c r="I13" s="5">
        <v>10.244</v>
      </c>
      <c r="J13" s="83">
        <f t="shared" si="2"/>
        <v>10.378666666666668</v>
      </c>
      <c r="K13" s="83">
        <f t="shared" si="3"/>
        <v>0.19158635998769194</v>
      </c>
      <c r="L13" s="99">
        <v>10.074999999999999</v>
      </c>
      <c r="M13" s="99">
        <v>9.8960000000000008</v>
      </c>
      <c r="N13" s="99">
        <v>10.010999999999999</v>
      </c>
      <c r="O13" s="83">
        <f t="shared" si="4"/>
        <v>9.9939999999999998</v>
      </c>
      <c r="P13" s="83">
        <f t="shared" si="5"/>
        <v>9.0702811422799082E-2</v>
      </c>
      <c r="Q13" s="5">
        <v>2.8220000000000001</v>
      </c>
      <c r="R13" s="5">
        <v>2.383</v>
      </c>
      <c r="S13" s="5">
        <v>2.1829999999999998</v>
      </c>
      <c r="T13" s="84">
        <f t="shared" si="6"/>
        <v>2.4626666666666668</v>
      </c>
      <c r="U13" s="84">
        <f t="shared" si="7"/>
        <v>0.32686439594017319</v>
      </c>
      <c r="V13" s="84">
        <f t="shared" si="8"/>
        <v>0.25543860926577777</v>
      </c>
      <c r="W13" s="86"/>
      <c r="X13" s="87"/>
      <c r="Y13" s="88"/>
      <c r="Z13" s="90"/>
    </row>
    <row r="14" spans="1:28" x14ac:dyDescent="0.45">
      <c r="A14" s="79"/>
      <c r="B14" s="15"/>
      <c r="C14" s="82"/>
      <c r="D14" s="82"/>
      <c r="E14" s="82" t="e">
        <f t="shared" si="0"/>
        <v>#DIV/0!</v>
      </c>
      <c r="F14" s="82" t="e">
        <f t="shared" si="1"/>
        <v>#DIV/0!</v>
      </c>
      <c r="G14" s="15"/>
      <c r="H14" s="15"/>
      <c r="I14" s="15"/>
      <c r="J14" s="83" t="e">
        <f t="shared" si="2"/>
        <v>#DIV/0!</v>
      </c>
      <c r="K14" s="83" t="e">
        <f t="shared" si="3"/>
        <v>#DIV/0!</v>
      </c>
      <c r="L14" s="100"/>
      <c r="M14" s="100"/>
      <c r="N14" s="100"/>
      <c r="O14" s="83" t="e">
        <f t="shared" si="4"/>
        <v>#DIV/0!</v>
      </c>
      <c r="P14" s="83" t="e">
        <f t="shared" si="5"/>
        <v>#DIV/0!</v>
      </c>
      <c r="Q14" s="15"/>
      <c r="R14" s="15"/>
      <c r="S14" s="15"/>
      <c r="T14" s="84" t="e">
        <f t="shared" si="6"/>
        <v>#DIV/0!</v>
      </c>
      <c r="U14" s="84" t="e">
        <f t="shared" si="7"/>
        <v>#DIV/0!</v>
      </c>
      <c r="V14" s="84" t="e">
        <f t="shared" si="8"/>
        <v>#DIV/0!</v>
      </c>
      <c r="W14" s="86"/>
      <c r="X14" s="87"/>
      <c r="Y14" s="88"/>
      <c r="Z14" s="91"/>
    </row>
    <row r="15" spans="1:28" x14ac:dyDescent="0.45">
      <c r="A15" s="79">
        <v>24</v>
      </c>
      <c r="B15" s="15">
        <v>0.29599999999999999</v>
      </c>
      <c r="C15" s="82"/>
      <c r="D15" s="82"/>
      <c r="E15" s="82">
        <f t="shared" si="0"/>
        <v>0.29599999999999999</v>
      </c>
      <c r="F15" s="82" t="e">
        <f t="shared" si="1"/>
        <v>#DIV/0!</v>
      </c>
      <c r="G15" s="15">
        <v>10.369</v>
      </c>
      <c r="H15" s="15">
        <v>10.451000000000001</v>
      </c>
      <c r="I15" s="15">
        <v>10.334</v>
      </c>
      <c r="J15" s="83">
        <f t="shared" si="2"/>
        <v>10.384666666666666</v>
      </c>
      <c r="K15" s="83">
        <f t="shared" si="3"/>
        <v>6.0052754585725621E-2</v>
      </c>
      <c r="L15" s="100">
        <v>10.007999999999999</v>
      </c>
      <c r="M15" s="100">
        <v>10.058999999999999</v>
      </c>
      <c r="N15" s="100">
        <v>10.194000000000001</v>
      </c>
      <c r="O15" s="83">
        <f t="shared" si="4"/>
        <v>10.087000000000002</v>
      </c>
      <c r="P15" s="83">
        <f t="shared" si="5"/>
        <v>9.6109312764165469E-2</v>
      </c>
      <c r="Q15" s="15">
        <v>2.8889999999999998</v>
      </c>
      <c r="R15" s="15">
        <v>2.452</v>
      </c>
      <c r="S15" s="15">
        <v>2.109</v>
      </c>
      <c r="T15" s="84">
        <f t="shared" si="6"/>
        <v>2.4833333333333329</v>
      </c>
      <c r="U15" s="84">
        <f t="shared" si="7"/>
        <v>0.39094287732779442</v>
      </c>
      <c r="V15" s="84">
        <f t="shared" si="8"/>
        <v>0.26012949612222219</v>
      </c>
      <c r="W15" s="86"/>
      <c r="X15" s="87"/>
      <c r="Y15" s="88"/>
      <c r="Z15" s="91"/>
    </row>
    <row r="16" spans="1:28" x14ac:dyDescent="0.45">
      <c r="A16" s="79">
        <v>48</v>
      </c>
      <c r="B16" s="15">
        <v>0.29620000000000002</v>
      </c>
      <c r="C16" s="82"/>
      <c r="D16" s="82"/>
      <c r="E16" s="82">
        <f t="shared" si="0"/>
        <v>0.29620000000000002</v>
      </c>
      <c r="F16" s="82" t="e">
        <f t="shared" si="1"/>
        <v>#DIV/0!</v>
      </c>
      <c r="G16" s="99">
        <v>10.46</v>
      </c>
      <c r="H16" s="99">
        <v>10.237</v>
      </c>
      <c r="I16" s="99">
        <v>10.356999999999999</v>
      </c>
      <c r="J16" s="83">
        <f t="shared" si="2"/>
        <v>10.351333333333335</v>
      </c>
      <c r="K16" s="83">
        <f t="shared" si="3"/>
        <v>0.11160794475902426</v>
      </c>
      <c r="L16" s="79">
        <v>10.109</v>
      </c>
      <c r="M16" s="79">
        <v>10.112</v>
      </c>
      <c r="N16" s="79">
        <v>10.179</v>
      </c>
      <c r="O16" s="83">
        <f t="shared" si="4"/>
        <v>10.133333333333333</v>
      </c>
      <c r="P16" s="83">
        <f t="shared" si="5"/>
        <v>3.9576929306520792E-2</v>
      </c>
      <c r="Q16" s="81">
        <v>2.8839999999999999</v>
      </c>
      <c r="R16" s="81">
        <v>2.464</v>
      </c>
      <c r="S16" s="81">
        <v>2.1389999999999998</v>
      </c>
      <c r="T16" s="84">
        <f t="shared" si="6"/>
        <v>2.4956666666666667</v>
      </c>
      <c r="U16" s="84">
        <f t="shared" si="7"/>
        <v>0.37350814359707551</v>
      </c>
      <c r="V16" s="84">
        <f t="shared" si="8"/>
        <v>0.26177923922962965</v>
      </c>
      <c r="W16" s="86"/>
      <c r="X16" s="87"/>
      <c r="Y16" s="88"/>
      <c r="Z16" s="91"/>
    </row>
    <row r="17" spans="1:26" x14ac:dyDescent="0.45">
      <c r="A17" s="79">
        <v>72</v>
      </c>
      <c r="B17" s="15">
        <v>0.2989</v>
      </c>
      <c r="C17" s="82"/>
      <c r="D17" s="82"/>
      <c r="E17" s="82">
        <f t="shared" si="0"/>
        <v>0.2989</v>
      </c>
      <c r="F17" s="82" t="e">
        <f t="shared" si="1"/>
        <v>#DIV/0!</v>
      </c>
      <c r="G17" s="99"/>
      <c r="H17" s="99"/>
      <c r="I17" s="99"/>
      <c r="J17" s="83" t="e">
        <f t="shared" si="2"/>
        <v>#DIV/0!</v>
      </c>
      <c r="K17" s="83" t="e">
        <f t="shared" si="3"/>
        <v>#DIV/0!</v>
      </c>
      <c r="L17" s="79"/>
      <c r="M17" s="79"/>
      <c r="N17" s="79"/>
      <c r="O17" s="83" t="e">
        <f t="shared" si="4"/>
        <v>#DIV/0!</v>
      </c>
      <c r="P17" s="83" t="e">
        <f t="shared" si="5"/>
        <v>#DIV/0!</v>
      </c>
      <c r="Q17" s="81"/>
      <c r="R17" s="81"/>
      <c r="S17" s="81"/>
      <c r="T17" s="84" t="e">
        <f t="shared" si="6"/>
        <v>#DIV/0!</v>
      </c>
      <c r="U17" s="84" t="e">
        <f t="shared" si="7"/>
        <v>#DIV/0!</v>
      </c>
      <c r="V17" s="84" t="e">
        <f t="shared" si="8"/>
        <v>#DIV/0!</v>
      </c>
      <c r="W17" s="86"/>
      <c r="X17" s="87"/>
      <c r="Y17" s="88"/>
      <c r="Z17" s="91"/>
    </row>
    <row r="18" spans="1:26" x14ac:dyDescent="0.45">
      <c r="A18" s="79">
        <v>96</v>
      </c>
      <c r="B18" s="15">
        <v>0.29859999999999998</v>
      </c>
      <c r="C18" s="82"/>
      <c r="D18" s="82"/>
      <c r="E18" s="82">
        <f t="shared" si="0"/>
        <v>0.29859999999999998</v>
      </c>
      <c r="F18" s="82" t="e">
        <f t="shared" si="1"/>
        <v>#DIV/0!</v>
      </c>
      <c r="G18" s="81"/>
      <c r="H18" s="81"/>
      <c r="I18" s="81"/>
      <c r="J18" s="83" t="e">
        <f t="shared" si="2"/>
        <v>#DIV/0!</v>
      </c>
      <c r="K18" s="83" t="e">
        <f t="shared" si="3"/>
        <v>#DIV/0!</v>
      </c>
      <c r="L18" s="81"/>
      <c r="M18" s="81"/>
      <c r="N18" s="81"/>
      <c r="O18" s="83" t="e">
        <f t="shared" si="4"/>
        <v>#DIV/0!</v>
      </c>
      <c r="P18" s="83" t="e">
        <f t="shared" si="5"/>
        <v>#DIV/0!</v>
      </c>
      <c r="Q18" s="81"/>
      <c r="R18" s="81"/>
      <c r="S18" s="81"/>
      <c r="T18" s="84" t="e">
        <f t="shared" si="6"/>
        <v>#DIV/0!</v>
      </c>
      <c r="U18" s="84" t="e">
        <f t="shared" si="7"/>
        <v>#DIV/0!</v>
      </c>
      <c r="V18" s="84" t="e">
        <f t="shared" si="8"/>
        <v>#DIV/0!</v>
      </c>
      <c r="W18" s="86"/>
      <c r="X18" s="87"/>
      <c r="Y18" s="88"/>
      <c r="Z18" s="91"/>
    </row>
    <row r="19" spans="1:26" x14ac:dyDescent="0.45">
      <c r="A19" s="79">
        <v>120</v>
      </c>
      <c r="B19" s="15">
        <v>0.29899999999999999</v>
      </c>
      <c r="C19" s="82"/>
      <c r="D19" s="82"/>
      <c r="E19" s="82">
        <f t="shared" si="0"/>
        <v>0.29899999999999999</v>
      </c>
      <c r="F19" s="82" t="e">
        <f t="shared" si="1"/>
        <v>#DIV/0!</v>
      </c>
      <c r="G19" s="81"/>
      <c r="H19" s="81"/>
      <c r="I19" s="81"/>
      <c r="J19" s="83" t="e">
        <f t="shared" si="2"/>
        <v>#DIV/0!</v>
      </c>
      <c r="K19" s="83" t="e">
        <f t="shared" si="3"/>
        <v>#DIV/0!</v>
      </c>
      <c r="L19" s="81"/>
      <c r="M19" s="81"/>
      <c r="N19" s="81"/>
      <c r="O19" s="83" t="e">
        <f t="shared" si="4"/>
        <v>#DIV/0!</v>
      </c>
      <c r="P19" s="83" t="e">
        <f t="shared" si="5"/>
        <v>#DIV/0!</v>
      </c>
      <c r="Q19" s="81"/>
      <c r="R19" s="81"/>
      <c r="S19" s="81"/>
      <c r="T19" s="84" t="e">
        <f t="shared" si="6"/>
        <v>#DIV/0!</v>
      </c>
      <c r="U19" s="84" t="e">
        <f t="shared" si="7"/>
        <v>#DIV/0!</v>
      </c>
      <c r="V19" s="84" t="e">
        <f t="shared" si="8"/>
        <v>#DIV/0!</v>
      </c>
      <c r="W19" s="86"/>
      <c r="X19" s="87"/>
      <c r="Y19" s="88"/>
      <c r="Z19" s="91"/>
    </row>
    <row r="20" spans="1:26" x14ac:dyDescent="0.45">
      <c r="A20" s="79">
        <v>144</v>
      </c>
      <c r="B20" s="15">
        <v>0.29899999999999999</v>
      </c>
      <c r="C20" s="82"/>
      <c r="D20" s="82"/>
      <c r="E20" s="82">
        <f t="shared" si="0"/>
        <v>0.29899999999999999</v>
      </c>
      <c r="F20" s="82" t="e">
        <f t="shared" si="1"/>
        <v>#DIV/0!</v>
      </c>
      <c r="G20" s="81"/>
      <c r="H20" s="81"/>
      <c r="I20" s="81"/>
      <c r="J20" s="83" t="e">
        <f t="shared" si="2"/>
        <v>#DIV/0!</v>
      </c>
      <c r="K20" s="83" t="e">
        <f t="shared" si="3"/>
        <v>#DIV/0!</v>
      </c>
      <c r="L20" s="81"/>
      <c r="M20" s="81"/>
      <c r="N20" s="81"/>
      <c r="O20" s="83" t="e">
        <f t="shared" si="4"/>
        <v>#DIV/0!</v>
      </c>
      <c r="P20" s="83" t="e">
        <f t="shared" si="5"/>
        <v>#DIV/0!</v>
      </c>
      <c r="Q20" s="81"/>
      <c r="R20" s="81"/>
      <c r="S20" s="81"/>
      <c r="T20" s="84" t="e">
        <f t="shared" si="6"/>
        <v>#DIV/0!</v>
      </c>
      <c r="U20" s="84" t="e">
        <f t="shared" si="7"/>
        <v>#DIV/0!</v>
      </c>
      <c r="V20" s="84" t="e">
        <f t="shared" si="8"/>
        <v>#DIV/0!</v>
      </c>
      <c r="W20" s="86"/>
      <c r="X20" s="87"/>
      <c r="Y20" s="88"/>
      <c r="Z20" s="91"/>
    </row>
    <row r="21" spans="1:26" x14ac:dyDescent="0.45">
      <c r="A21" s="79">
        <v>168</v>
      </c>
      <c r="B21" s="15">
        <v>0.29899999999999999</v>
      </c>
      <c r="C21" s="82"/>
      <c r="D21" s="82"/>
      <c r="E21" s="82">
        <f t="shared" si="0"/>
        <v>0.29899999999999999</v>
      </c>
      <c r="F21" s="82" t="e">
        <f t="shared" si="1"/>
        <v>#DIV/0!</v>
      </c>
      <c r="G21" s="81"/>
      <c r="H21" s="81"/>
      <c r="I21" s="81"/>
      <c r="J21" s="83" t="e">
        <f t="shared" si="2"/>
        <v>#DIV/0!</v>
      </c>
      <c r="K21" s="83" t="e">
        <f t="shared" si="3"/>
        <v>#DIV/0!</v>
      </c>
      <c r="L21" s="81"/>
      <c r="M21" s="81"/>
      <c r="N21" s="81"/>
      <c r="O21" s="83" t="e">
        <f t="shared" si="4"/>
        <v>#DIV/0!</v>
      </c>
      <c r="P21" s="83" t="e">
        <f t="shared" si="5"/>
        <v>#DIV/0!</v>
      </c>
      <c r="Q21" s="81"/>
      <c r="R21" s="81"/>
      <c r="S21" s="81"/>
      <c r="T21" s="84" t="e">
        <f t="shared" si="6"/>
        <v>#DIV/0!</v>
      </c>
      <c r="U21" s="84" t="e">
        <f t="shared" si="7"/>
        <v>#DIV/0!</v>
      </c>
      <c r="V21" s="84" t="e">
        <f t="shared" si="8"/>
        <v>#DIV/0!</v>
      </c>
      <c r="W21" s="86"/>
      <c r="X21" s="87"/>
      <c r="Y21" s="88"/>
      <c r="Z21" s="91"/>
    </row>
    <row r="22" spans="1:26" x14ac:dyDescent="0.45"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3" spans="1:26" x14ac:dyDescent="0.45">
      <c r="G23" s="12"/>
      <c r="H23" s="12"/>
      <c r="I23" s="12"/>
      <c r="J23" s="16">
        <f>(J15-J10)/J10*100</f>
        <v>3.2580955221901728</v>
      </c>
      <c r="K23" s="16"/>
      <c r="L23" s="16"/>
      <c r="M23" s="16"/>
      <c r="N23" s="16"/>
      <c r="O23" s="16">
        <f>(O15-O10)/O10*100</f>
        <v>2.1985815602837118</v>
      </c>
      <c r="P23" s="16"/>
      <c r="Q23" s="16"/>
      <c r="R23" s="16"/>
      <c r="S23" s="16"/>
      <c r="T23" s="16">
        <f>(T15-T10)/T10*100</f>
        <v>7.721226142278752</v>
      </c>
      <c r="U23" s="16"/>
      <c r="V23" s="16">
        <f>(V15-V10)/V10*100</f>
        <v>13.67638834952524</v>
      </c>
    </row>
    <row r="24" spans="1:26" x14ac:dyDescent="0.45">
      <c r="G24" s="12"/>
      <c r="H24" s="12"/>
      <c r="I24" s="12"/>
      <c r="J24" s="12"/>
      <c r="K24" s="83"/>
      <c r="L24" s="81"/>
      <c r="M24" s="81"/>
      <c r="N24" s="81"/>
      <c r="O24" s="83"/>
      <c r="P24" s="83"/>
      <c r="Q24" s="81"/>
      <c r="R24" s="81"/>
      <c r="S24" s="81"/>
      <c r="T24" s="84"/>
      <c r="U24" s="83"/>
      <c r="V24" s="85"/>
      <c r="W24" s="86"/>
      <c r="X24" s="121"/>
    </row>
    <row r="25" spans="1:26" x14ac:dyDescent="0.45">
      <c r="G25" s="12"/>
      <c r="H25" s="12"/>
      <c r="I25" s="12"/>
      <c r="J25" s="12"/>
      <c r="K25" s="83"/>
      <c r="L25" s="12"/>
      <c r="M25" s="12"/>
      <c r="N25" s="12"/>
      <c r="O25" s="12"/>
      <c r="P25" s="83"/>
      <c r="Q25" s="12"/>
      <c r="R25" s="12"/>
      <c r="S25" s="12"/>
      <c r="T25" s="12"/>
      <c r="U25" s="83"/>
      <c r="V25" s="12"/>
      <c r="W25" s="86"/>
      <c r="X25" s="121"/>
    </row>
    <row r="26" spans="1:26" x14ac:dyDescent="0.45">
      <c r="K26" s="83"/>
      <c r="L26" s="120"/>
      <c r="M26" s="120"/>
      <c r="N26" s="120"/>
      <c r="O26" s="120"/>
      <c r="P26" s="83"/>
      <c r="Q26" s="120"/>
      <c r="R26" s="120"/>
      <c r="S26" s="120"/>
      <c r="T26" s="120"/>
      <c r="U26" s="83"/>
      <c r="V26" s="120"/>
      <c r="W26" s="86"/>
      <c r="X26" s="121"/>
    </row>
    <row r="27" spans="1:26" x14ac:dyDescent="0.45">
      <c r="K27" s="83"/>
      <c r="L27" s="15"/>
      <c r="M27" s="15"/>
      <c r="N27" s="15"/>
      <c r="O27" s="15"/>
      <c r="P27" s="83"/>
      <c r="Q27" s="15"/>
      <c r="R27" s="15"/>
      <c r="S27" s="15"/>
      <c r="T27" s="15"/>
      <c r="U27" s="83"/>
      <c r="V27" s="15"/>
      <c r="W27" s="86"/>
      <c r="X27" s="121"/>
    </row>
    <row r="28" spans="1:26" x14ac:dyDescent="0.45">
      <c r="K28" s="83"/>
      <c r="L28" s="15"/>
      <c r="M28" s="15"/>
      <c r="N28" s="15"/>
      <c r="O28" s="15"/>
      <c r="P28" s="83"/>
      <c r="Q28" s="15"/>
      <c r="R28" s="15"/>
      <c r="S28" s="15"/>
      <c r="T28" s="15"/>
      <c r="U28" s="83"/>
      <c r="V28" s="15"/>
      <c r="W28" s="86"/>
      <c r="X28" s="121"/>
    </row>
    <row r="29" spans="1:26" x14ac:dyDescent="0.45">
      <c r="K29" s="83"/>
      <c r="L29" s="4"/>
      <c r="M29" s="4"/>
      <c r="N29" s="4"/>
      <c r="O29" s="4"/>
      <c r="P29" s="83"/>
      <c r="Q29" s="4"/>
      <c r="R29" s="4"/>
      <c r="S29" s="4"/>
      <c r="T29" s="4"/>
      <c r="U29" s="83"/>
      <c r="V29" s="4"/>
      <c r="W29" s="86"/>
      <c r="X29" s="121"/>
    </row>
  </sheetData>
  <mergeCells count="6">
    <mergeCell ref="B8:F8"/>
    <mergeCell ref="A7:V7"/>
    <mergeCell ref="X7:Z7"/>
    <mergeCell ref="G8:K8"/>
    <mergeCell ref="L8:P8"/>
    <mergeCell ref="Q8:U8"/>
  </mergeCells>
  <hyperlinks>
    <hyperlink ref="A1" location="'Sample List'!A1" display="'Sample List'!A1" xr:uid="{00000000-0004-0000-0F00-000000000000}"/>
    <hyperlink ref="B1" location="'Calculations file'!A1" display="'Calculations file'!A1" xr:uid="{00000000-0004-0000-0F00-000001000000}"/>
  </hyperlink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7030A0"/>
  </sheetPr>
  <dimension ref="A1:AC29"/>
  <sheetViews>
    <sheetView zoomScale="60" zoomScaleNormal="60" workbookViewId="0">
      <selection activeCell="J23" sqref="J23:V23"/>
    </sheetView>
  </sheetViews>
  <sheetFormatPr defaultRowHeight="13.8" x14ac:dyDescent="0.45"/>
  <cols>
    <col min="1" max="1" width="29.76171875" bestFit="1" customWidth="1"/>
    <col min="2" max="2" width="15.76171875" bestFit="1" customWidth="1"/>
    <col min="4" max="4" width="10.47265625" bestFit="1" customWidth="1"/>
    <col min="5" max="5" width="13.47265625" bestFit="1" customWidth="1"/>
    <col min="6" max="7" width="13.47265625" customWidth="1"/>
    <col min="8" max="8" width="15.37890625" bestFit="1" customWidth="1"/>
    <col min="9" max="9" width="11.6171875" bestFit="1" customWidth="1"/>
    <col min="10" max="10" width="18.47265625" bestFit="1" customWidth="1"/>
    <col min="11" max="11" width="16.47265625" bestFit="1" customWidth="1"/>
    <col min="12" max="12" width="13.6171875" customWidth="1"/>
    <col min="13" max="13" width="21.37890625" customWidth="1"/>
    <col min="14" max="14" width="14.76171875" customWidth="1"/>
    <col min="15" max="15" width="17.6171875" customWidth="1"/>
    <col min="16" max="16" width="15.37890625" customWidth="1"/>
    <col min="17" max="17" width="14.47265625" customWidth="1"/>
    <col min="24" max="24" width="13" customWidth="1"/>
    <col min="27" max="27" width="23.234375" customWidth="1"/>
  </cols>
  <sheetData>
    <row r="1" spans="1:29" x14ac:dyDescent="0.45">
      <c r="A1" s="92" t="s">
        <v>78</v>
      </c>
      <c r="B1" s="93" t="s">
        <v>79</v>
      </c>
      <c r="C1" s="7"/>
    </row>
    <row r="2" spans="1:29" ht="14.1" x14ac:dyDescent="0.5">
      <c r="A2" s="1" t="s">
        <v>130</v>
      </c>
      <c r="B2" s="1"/>
      <c r="C2" s="1"/>
    </row>
    <row r="3" spans="1:29" ht="14.1" x14ac:dyDescent="0.5">
      <c r="A3" s="1"/>
      <c r="B3" s="1"/>
      <c r="C3" s="1"/>
    </row>
    <row r="4" spans="1:29" ht="45" x14ac:dyDescent="0.45">
      <c r="A4" s="27" t="s">
        <v>0</v>
      </c>
      <c r="B4" s="68" t="s">
        <v>1</v>
      </c>
      <c r="C4" s="68" t="s">
        <v>2</v>
      </c>
      <c r="D4" s="140" t="s">
        <v>3</v>
      </c>
      <c r="E4" s="140" t="s">
        <v>4</v>
      </c>
      <c r="F4" s="140" t="s">
        <v>5</v>
      </c>
      <c r="G4" s="140" t="s">
        <v>6</v>
      </c>
      <c r="H4" s="140" t="s">
        <v>7</v>
      </c>
      <c r="I4" s="140" t="s">
        <v>8</v>
      </c>
      <c r="J4" s="140" t="s">
        <v>9</v>
      </c>
      <c r="K4" s="140" t="s">
        <v>10</v>
      </c>
      <c r="L4" s="140" t="s">
        <v>11</v>
      </c>
      <c r="M4" s="140" t="s">
        <v>12</v>
      </c>
      <c r="N4" s="140" t="s">
        <v>13</v>
      </c>
      <c r="O4" s="140" t="s">
        <v>14</v>
      </c>
      <c r="P4" s="140" t="s">
        <v>15</v>
      </c>
      <c r="Q4" s="140" t="s">
        <v>16</v>
      </c>
      <c r="W4" s="59"/>
      <c r="X4" s="59"/>
      <c r="Y4" s="59"/>
      <c r="Z4" s="59"/>
      <c r="AA4" s="59"/>
      <c r="AB4" s="59"/>
      <c r="AC4" s="12"/>
    </row>
    <row r="5" spans="1:29" x14ac:dyDescent="0.45">
      <c r="A5" s="4" t="s">
        <v>22</v>
      </c>
      <c r="B5" s="8" t="s">
        <v>111</v>
      </c>
      <c r="C5" s="71">
        <v>0.4236111111111111</v>
      </c>
      <c r="D5" s="58"/>
      <c r="E5" s="58"/>
      <c r="F5" s="4">
        <v>45</v>
      </c>
      <c r="G5" s="4">
        <v>95</v>
      </c>
      <c r="H5" s="4" t="s">
        <v>96</v>
      </c>
      <c r="I5" s="4">
        <v>40</v>
      </c>
      <c r="J5" s="4">
        <v>3.5</v>
      </c>
      <c r="K5" s="4" t="s">
        <v>97</v>
      </c>
      <c r="L5" s="4" t="s">
        <v>98</v>
      </c>
      <c r="M5" s="4" t="s">
        <v>114</v>
      </c>
      <c r="N5" s="4" t="s">
        <v>100</v>
      </c>
      <c r="O5" s="4">
        <v>0.5</v>
      </c>
      <c r="P5" s="8">
        <v>44296</v>
      </c>
      <c r="Q5" s="10" t="s">
        <v>115</v>
      </c>
      <c r="W5" s="48"/>
      <c r="X5" s="20"/>
      <c r="Y5" s="20"/>
      <c r="Z5" s="20"/>
      <c r="AA5" s="55"/>
      <c r="AB5" s="55"/>
      <c r="AC5" s="12"/>
    </row>
    <row r="6" spans="1:29" ht="14.1" x14ac:dyDescent="0.5">
      <c r="K6" s="1"/>
      <c r="L6" s="1"/>
      <c r="M6" s="1"/>
      <c r="N6" s="1"/>
      <c r="O6" s="1"/>
      <c r="P6" s="61"/>
      <c r="W6" s="48"/>
      <c r="X6" s="20"/>
      <c r="Y6" s="20"/>
      <c r="Z6" s="20"/>
      <c r="AA6" s="21"/>
      <c r="AB6" s="21"/>
      <c r="AC6" s="12"/>
    </row>
    <row r="7" spans="1:29" ht="14.1" x14ac:dyDescent="0.5">
      <c r="A7" s="173" t="s">
        <v>19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4"/>
      <c r="X7" s="175" t="s">
        <v>18</v>
      </c>
      <c r="Y7" s="175"/>
      <c r="Z7" s="175"/>
      <c r="AB7" s="21"/>
      <c r="AC7" s="12"/>
    </row>
    <row r="8" spans="1:29" x14ac:dyDescent="0.45">
      <c r="A8" s="75" t="s">
        <v>23</v>
      </c>
      <c r="B8" s="174" t="s">
        <v>21</v>
      </c>
      <c r="C8" s="174"/>
      <c r="D8" s="174"/>
      <c r="E8" s="174"/>
      <c r="F8" s="174"/>
      <c r="G8" s="172" t="s">
        <v>63</v>
      </c>
      <c r="H8" s="172"/>
      <c r="I8" s="172"/>
      <c r="J8" s="172"/>
      <c r="K8" s="172"/>
      <c r="L8" s="172" t="s">
        <v>64</v>
      </c>
      <c r="M8" s="172"/>
      <c r="N8" s="172"/>
      <c r="O8" s="172"/>
      <c r="P8" s="172"/>
      <c r="Q8" s="172" t="s">
        <v>65</v>
      </c>
      <c r="R8" s="172"/>
      <c r="S8" s="172"/>
      <c r="T8" s="172"/>
      <c r="U8" s="172"/>
      <c r="V8" s="76" t="s">
        <v>66</v>
      </c>
      <c r="W8" s="77"/>
      <c r="X8" s="146" t="s">
        <v>31</v>
      </c>
      <c r="Y8" s="146" t="s">
        <v>20</v>
      </c>
      <c r="Z8" s="78" t="s">
        <v>32</v>
      </c>
      <c r="AB8" s="21"/>
      <c r="AC8" s="12"/>
    </row>
    <row r="9" spans="1:29" x14ac:dyDescent="0.45">
      <c r="A9" s="79" t="s">
        <v>30</v>
      </c>
      <c r="B9" s="79" t="s">
        <v>24</v>
      </c>
      <c r="C9" s="79" t="s">
        <v>25</v>
      </c>
      <c r="D9" s="79" t="s">
        <v>26</v>
      </c>
      <c r="E9" s="79" t="s">
        <v>62</v>
      </c>
      <c r="F9" s="79" t="s">
        <v>28</v>
      </c>
      <c r="G9" s="79" t="s">
        <v>24</v>
      </c>
      <c r="H9" s="79" t="s">
        <v>25</v>
      </c>
      <c r="I9" s="79" t="s">
        <v>26</v>
      </c>
      <c r="J9" s="79" t="s">
        <v>27</v>
      </c>
      <c r="K9" s="79" t="s">
        <v>28</v>
      </c>
      <c r="L9" s="79" t="s">
        <v>24</v>
      </c>
      <c r="M9" s="79" t="s">
        <v>25</v>
      </c>
      <c r="N9" s="79" t="s">
        <v>26</v>
      </c>
      <c r="O9" s="79" t="s">
        <v>27</v>
      </c>
      <c r="P9" s="79" t="s">
        <v>28</v>
      </c>
      <c r="Q9" s="79" t="s">
        <v>24</v>
      </c>
      <c r="R9" s="79" t="s">
        <v>25</v>
      </c>
      <c r="S9" s="79" t="s">
        <v>26</v>
      </c>
      <c r="T9" s="79" t="s">
        <v>27</v>
      </c>
      <c r="U9" s="79" t="s">
        <v>28</v>
      </c>
      <c r="V9" s="79" t="s">
        <v>67</v>
      </c>
      <c r="W9" s="80"/>
      <c r="X9" s="79" t="s">
        <v>116</v>
      </c>
      <c r="Y9" s="79">
        <v>1</v>
      </c>
      <c r="Z9" s="79" t="s">
        <v>116</v>
      </c>
      <c r="AB9" s="21"/>
      <c r="AC9" s="12"/>
    </row>
    <row r="10" spans="1:29" x14ac:dyDescent="0.45">
      <c r="A10" s="79">
        <v>0</v>
      </c>
      <c r="B10" s="15">
        <v>0.30199999999999999</v>
      </c>
      <c r="C10" s="82"/>
      <c r="D10" s="82"/>
      <c r="E10" s="82">
        <f t="shared" ref="E10:E21" si="0">AVERAGE(B10:D10)</f>
        <v>0.30199999999999999</v>
      </c>
      <c r="F10" s="82" t="e">
        <f t="shared" ref="F10:F21" si="1">_xlfn.STDEV.S(B10:D10)</f>
        <v>#DIV/0!</v>
      </c>
      <c r="G10" s="5">
        <v>10.362</v>
      </c>
      <c r="H10" s="5">
        <v>10.782999999999999</v>
      </c>
      <c r="I10" s="5">
        <v>10.397</v>
      </c>
      <c r="J10" s="83">
        <f>AVERAGE(G10:I10)</f>
        <v>10.514000000000001</v>
      </c>
      <c r="K10" s="83">
        <f>_xlfn.STDEV.S(G10:I10)</f>
        <v>0.2336172082702809</v>
      </c>
      <c r="L10" s="5">
        <v>9.9250000000000007</v>
      </c>
      <c r="M10" s="5">
        <v>10.221</v>
      </c>
      <c r="N10" s="5">
        <v>9.968</v>
      </c>
      <c r="O10" s="83">
        <f>AVERAGE(L10:N10)</f>
        <v>10.038</v>
      </c>
      <c r="P10" s="83">
        <f>_xlfn.STDEV.S(L10:N10)</f>
        <v>0.15993436153622503</v>
      </c>
      <c r="Q10" s="5">
        <v>2.7250000000000001</v>
      </c>
      <c r="R10" s="5">
        <v>2.7269999999999999</v>
      </c>
      <c r="S10" s="5">
        <v>2.718</v>
      </c>
      <c r="T10" s="84">
        <f>AVERAGE(Q10:S10)</f>
        <v>2.7233333333333332</v>
      </c>
      <c r="U10" s="84">
        <f>_xlfn.STDEV.S(Q10:S10)</f>
        <v>4.7258156262525892E-3</v>
      </c>
      <c r="V10" s="84">
        <f>J10*O10*T10/1000</f>
        <v>0.28741932547999999</v>
      </c>
      <c r="W10" s="86"/>
      <c r="X10" s="87"/>
      <c r="Y10" s="88"/>
      <c r="Z10" s="89"/>
      <c r="AB10" s="21"/>
      <c r="AC10" s="12"/>
    </row>
    <row r="11" spans="1:29" x14ac:dyDescent="0.45">
      <c r="A11" s="79">
        <v>2</v>
      </c>
      <c r="B11" s="15">
        <v>0.31419999999999998</v>
      </c>
      <c r="C11" s="82"/>
      <c r="D11" s="82"/>
      <c r="E11" s="82">
        <f t="shared" si="0"/>
        <v>0.31419999999999998</v>
      </c>
      <c r="F11" s="82" t="e">
        <f t="shared" si="1"/>
        <v>#DIV/0!</v>
      </c>
      <c r="G11" s="5">
        <v>10.496</v>
      </c>
      <c r="H11" s="5">
        <v>10.834</v>
      </c>
      <c r="I11" s="5">
        <v>10.45</v>
      </c>
      <c r="J11" s="83">
        <f t="shared" ref="J11:J21" si="2">AVERAGE(G11:I11)</f>
        <v>10.593333333333332</v>
      </c>
      <c r="K11" s="83">
        <f t="shared" ref="K11:K21" si="3">_xlfn.STDEV.S(G11:I11)</f>
        <v>0.20968865809416901</v>
      </c>
      <c r="L11" s="5">
        <v>10.007999999999999</v>
      </c>
      <c r="M11" s="5">
        <v>10.244</v>
      </c>
      <c r="N11" s="5">
        <v>9.9949999999999992</v>
      </c>
      <c r="O11" s="83">
        <f t="shared" ref="O11:O21" si="4">AVERAGE(L11:N11)</f>
        <v>10.082333333333333</v>
      </c>
      <c r="P11" s="83">
        <f t="shared" ref="P11:P21" si="5">_xlfn.STDEV.S(L11:N11)</f>
        <v>0.14015824390071899</v>
      </c>
      <c r="Q11" s="5">
        <v>2.6469999999999998</v>
      </c>
      <c r="R11" s="5">
        <v>2.863</v>
      </c>
      <c r="S11" s="5">
        <v>2.839</v>
      </c>
      <c r="T11" s="84">
        <f t="shared" ref="T11:T21" si="6">AVERAGE(Q11:S11)</f>
        <v>2.7829999999999999</v>
      </c>
      <c r="U11" s="84">
        <f t="shared" ref="U11:U21" si="7">_xlfn.STDEV.S(Q11:S11)</f>
        <v>0.11838918869559004</v>
      </c>
      <c r="V11" s="84">
        <f t="shared" ref="V11:V21" si="8">J11*O11*T11/1000</f>
        <v>0.29723975597555546</v>
      </c>
      <c r="W11" s="86"/>
      <c r="X11" s="87"/>
      <c r="Y11" s="88"/>
      <c r="Z11" s="90"/>
      <c r="AB11" s="20"/>
      <c r="AC11" s="12"/>
    </row>
    <row r="12" spans="1:29" x14ac:dyDescent="0.45">
      <c r="A12" s="79">
        <v>4</v>
      </c>
      <c r="B12" s="15">
        <v>0.3125</v>
      </c>
      <c r="C12" s="82"/>
      <c r="D12" s="82"/>
      <c r="E12" s="82">
        <f t="shared" si="0"/>
        <v>0.3125</v>
      </c>
      <c r="F12" s="82" t="e">
        <f t="shared" si="1"/>
        <v>#DIV/0!</v>
      </c>
      <c r="G12" s="5">
        <v>10.396000000000001</v>
      </c>
      <c r="H12" s="149">
        <v>10.786</v>
      </c>
      <c r="I12" s="149">
        <v>10.295</v>
      </c>
      <c r="J12" s="83">
        <f t="shared" si="2"/>
        <v>10.492333333333335</v>
      </c>
      <c r="K12" s="83">
        <f t="shared" si="3"/>
        <v>0.2592881280223473</v>
      </c>
      <c r="L12" s="5">
        <v>10.058999999999999</v>
      </c>
      <c r="M12" s="5">
        <v>10.227</v>
      </c>
      <c r="N12" s="5">
        <v>10.042</v>
      </c>
      <c r="O12" s="83">
        <f t="shared" si="4"/>
        <v>10.109333333333334</v>
      </c>
      <c r="P12" s="83">
        <f t="shared" si="5"/>
        <v>0.10225621415509877</v>
      </c>
      <c r="Q12" s="5">
        <v>2.6960000000000002</v>
      </c>
      <c r="R12" s="5">
        <v>2.8959999999999999</v>
      </c>
      <c r="S12" s="5">
        <v>2.899</v>
      </c>
      <c r="T12" s="84">
        <f t="shared" si="6"/>
        <v>2.8303333333333334</v>
      </c>
      <c r="U12" s="84">
        <f t="shared" si="7"/>
        <v>0.11634574909868131</v>
      </c>
      <c r="V12" s="84">
        <f t="shared" si="8"/>
        <v>0.30021485799614822</v>
      </c>
      <c r="W12" s="86"/>
      <c r="X12" s="87"/>
      <c r="Y12" s="88"/>
      <c r="Z12" s="90"/>
      <c r="AB12" s="12"/>
      <c r="AC12" s="12"/>
    </row>
    <row r="13" spans="1:29" x14ac:dyDescent="0.45">
      <c r="A13" s="79">
        <v>6</v>
      </c>
      <c r="B13" s="15">
        <v>0.314</v>
      </c>
      <c r="C13" s="82"/>
      <c r="D13" s="82"/>
      <c r="E13" s="82">
        <f t="shared" si="0"/>
        <v>0.314</v>
      </c>
      <c r="F13" s="82" t="e">
        <f t="shared" si="1"/>
        <v>#DIV/0!</v>
      </c>
      <c r="G13" s="5">
        <v>10.500999999999999</v>
      </c>
      <c r="H13" s="5">
        <v>10.817</v>
      </c>
      <c r="I13" s="5">
        <v>10.397</v>
      </c>
      <c r="J13" s="83">
        <f t="shared" si="2"/>
        <v>10.571666666666665</v>
      </c>
      <c r="K13" s="83">
        <f t="shared" si="3"/>
        <v>0.21873576144136417</v>
      </c>
      <c r="L13" s="5">
        <v>9.9760000000000009</v>
      </c>
      <c r="M13" s="5">
        <v>10.227</v>
      </c>
      <c r="N13" s="5">
        <v>10.025</v>
      </c>
      <c r="O13" s="83">
        <f t="shared" si="4"/>
        <v>10.076000000000001</v>
      </c>
      <c r="P13" s="83">
        <f t="shared" si="5"/>
        <v>0.13304510513355966</v>
      </c>
      <c r="Q13" s="5">
        <v>2.7890000000000001</v>
      </c>
      <c r="R13" s="5">
        <v>2.8769999999999998</v>
      </c>
      <c r="S13" s="5">
        <v>2.88</v>
      </c>
      <c r="T13" s="84">
        <f t="shared" si="6"/>
        <v>2.8486666666666665</v>
      </c>
      <c r="U13" s="84">
        <f t="shared" si="7"/>
        <v>5.1694616096198208E-2</v>
      </c>
      <c r="V13" s="84">
        <f t="shared" si="8"/>
        <v>0.30344029618222218</v>
      </c>
      <c r="W13" s="86"/>
      <c r="X13" s="87"/>
      <c r="Y13" s="88"/>
      <c r="Z13" s="90"/>
      <c r="AB13" s="12"/>
      <c r="AC13" s="12"/>
    </row>
    <row r="14" spans="1:29" x14ac:dyDescent="0.45">
      <c r="A14" s="79"/>
      <c r="B14" s="15"/>
      <c r="C14" s="82"/>
      <c r="D14" s="82"/>
      <c r="E14" s="82" t="e">
        <f t="shared" si="0"/>
        <v>#DIV/0!</v>
      </c>
      <c r="F14" s="82" t="e">
        <f t="shared" si="1"/>
        <v>#DIV/0!</v>
      </c>
      <c r="G14" s="9"/>
      <c r="H14" s="9"/>
      <c r="I14" s="9"/>
      <c r="J14" s="83" t="e">
        <f t="shared" si="2"/>
        <v>#DIV/0!</v>
      </c>
      <c r="K14" s="83" t="e">
        <f t="shared" si="3"/>
        <v>#DIV/0!</v>
      </c>
      <c r="L14" s="15"/>
      <c r="M14" s="15"/>
      <c r="N14" s="15"/>
      <c r="O14" s="83" t="e">
        <f t="shared" si="4"/>
        <v>#DIV/0!</v>
      </c>
      <c r="P14" s="83" t="e">
        <f t="shared" si="5"/>
        <v>#DIV/0!</v>
      </c>
      <c r="Q14" s="15"/>
      <c r="R14" s="15"/>
      <c r="S14" s="15"/>
      <c r="T14" s="84" t="e">
        <f t="shared" si="6"/>
        <v>#DIV/0!</v>
      </c>
      <c r="U14" s="84" t="e">
        <f t="shared" si="7"/>
        <v>#DIV/0!</v>
      </c>
      <c r="V14" s="84" t="e">
        <f t="shared" si="8"/>
        <v>#DIV/0!</v>
      </c>
      <c r="W14" s="86"/>
      <c r="X14" s="87"/>
      <c r="Y14" s="88"/>
      <c r="Z14" s="91"/>
      <c r="AB14" s="12"/>
      <c r="AC14" s="12"/>
    </row>
    <row r="15" spans="1:29" x14ac:dyDescent="0.45">
      <c r="A15" s="79">
        <v>24</v>
      </c>
      <c r="B15" s="15">
        <v>0.315</v>
      </c>
      <c r="C15" s="82"/>
      <c r="D15" s="82"/>
      <c r="E15" s="82">
        <f t="shared" si="0"/>
        <v>0.315</v>
      </c>
      <c r="F15" s="82" t="e">
        <f t="shared" si="1"/>
        <v>#DIV/0!</v>
      </c>
      <c r="G15" s="9">
        <v>10.641</v>
      </c>
      <c r="H15" s="9">
        <v>11.023999999999999</v>
      </c>
      <c r="I15" s="9">
        <v>10.52</v>
      </c>
      <c r="J15" s="83">
        <f t="shared" si="2"/>
        <v>10.728333333333333</v>
      </c>
      <c r="K15" s="83">
        <f t="shared" si="3"/>
        <v>0.26310517542103418</v>
      </c>
      <c r="L15" s="15">
        <v>10.231999999999999</v>
      </c>
      <c r="M15" s="15">
        <v>10.443</v>
      </c>
      <c r="N15" s="15">
        <v>10.199999999999999</v>
      </c>
      <c r="O15" s="83">
        <f t="shared" si="4"/>
        <v>10.291666666666666</v>
      </c>
      <c r="P15" s="83">
        <f t="shared" si="5"/>
        <v>0.13203156188326101</v>
      </c>
      <c r="Q15" s="15">
        <v>2.7879999999999998</v>
      </c>
      <c r="R15" s="15">
        <v>2.8450000000000002</v>
      </c>
      <c r="S15" s="15">
        <v>2.8740000000000001</v>
      </c>
      <c r="T15" s="84">
        <f t="shared" si="6"/>
        <v>2.8356666666666666</v>
      </c>
      <c r="U15" s="84">
        <f t="shared" si="7"/>
        <v>4.3753095128611738E-2</v>
      </c>
      <c r="V15" s="84">
        <f t="shared" si="8"/>
        <v>0.31309284891203698</v>
      </c>
      <c r="W15" s="86"/>
      <c r="X15" s="87"/>
      <c r="Y15" s="88"/>
      <c r="Z15" s="91"/>
      <c r="AB15" s="12"/>
      <c r="AC15" s="12"/>
    </row>
    <row r="16" spans="1:29" x14ac:dyDescent="0.45">
      <c r="A16" s="79">
        <v>48</v>
      </c>
      <c r="B16" s="15">
        <v>0.31540000000000001</v>
      </c>
      <c r="C16" s="82"/>
      <c r="D16" s="82"/>
      <c r="E16" s="82">
        <f t="shared" si="0"/>
        <v>0.31540000000000001</v>
      </c>
      <c r="F16" s="82" t="e">
        <f t="shared" si="1"/>
        <v>#DIV/0!</v>
      </c>
      <c r="G16" s="81">
        <v>10.771000000000001</v>
      </c>
      <c r="H16" s="81">
        <v>10.912000000000001</v>
      </c>
      <c r="I16" s="81">
        <v>10.477</v>
      </c>
      <c r="J16" s="83">
        <f t="shared" si="2"/>
        <v>10.719999999999999</v>
      </c>
      <c r="K16" s="83">
        <f t="shared" si="3"/>
        <v>0.22193918085818043</v>
      </c>
      <c r="L16" s="79">
        <v>10.27</v>
      </c>
      <c r="M16" s="79">
        <v>10.444000000000001</v>
      </c>
      <c r="N16" s="79">
        <v>10.224</v>
      </c>
      <c r="O16" s="83">
        <f t="shared" si="4"/>
        <v>10.312666666666667</v>
      </c>
      <c r="P16" s="83">
        <f t="shared" si="5"/>
        <v>0.11604022291142603</v>
      </c>
      <c r="Q16" s="81">
        <v>2.7970000000000002</v>
      </c>
      <c r="R16" s="81">
        <v>2.823</v>
      </c>
      <c r="S16" s="81">
        <v>2.8679999999999999</v>
      </c>
      <c r="T16" s="84">
        <f t="shared" si="6"/>
        <v>2.829333333333333</v>
      </c>
      <c r="U16" s="84">
        <f t="shared" si="7"/>
        <v>3.5921210076128064E-2</v>
      </c>
      <c r="V16" s="84">
        <f t="shared" si="8"/>
        <v>0.31278785507555551</v>
      </c>
      <c r="W16" s="86"/>
      <c r="X16" s="87"/>
      <c r="Y16" s="88"/>
      <c r="Z16" s="91"/>
    </row>
    <row r="17" spans="1:26" x14ac:dyDescent="0.45">
      <c r="A17" s="79">
        <v>72</v>
      </c>
      <c r="B17" s="15">
        <v>0.3175</v>
      </c>
      <c r="C17" s="82"/>
      <c r="D17" s="82"/>
      <c r="E17" s="82">
        <f t="shared" si="0"/>
        <v>0.3175</v>
      </c>
      <c r="F17" s="82" t="e">
        <f t="shared" si="1"/>
        <v>#DIV/0!</v>
      </c>
      <c r="G17" s="81"/>
      <c r="H17" s="81"/>
      <c r="I17" s="81"/>
      <c r="J17" s="83" t="e">
        <f t="shared" si="2"/>
        <v>#DIV/0!</v>
      </c>
      <c r="K17" s="83" t="e">
        <f t="shared" si="3"/>
        <v>#DIV/0!</v>
      </c>
      <c r="L17" s="79"/>
      <c r="M17" s="79"/>
      <c r="N17" s="79"/>
      <c r="O17" s="83" t="e">
        <f t="shared" si="4"/>
        <v>#DIV/0!</v>
      </c>
      <c r="P17" s="83" t="e">
        <f t="shared" si="5"/>
        <v>#DIV/0!</v>
      </c>
      <c r="Q17" s="81"/>
      <c r="R17" s="81"/>
      <c r="S17" s="81"/>
      <c r="T17" s="84" t="e">
        <f t="shared" si="6"/>
        <v>#DIV/0!</v>
      </c>
      <c r="U17" s="84" t="e">
        <f t="shared" si="7"/>
        <v>#DIV/0!</v>
      </c>
      <c r="V17" s="84" t="e">
        <f t="shared" si="8"/>
        <v>#DIV/0!</v>
      </c>
      <c r="W17" s="86"/>
      <c r="X17" s="87"/>
      <c r="Y17" s="88"/>
      <c r="Z17" s="91"/>
    </row>
    <row r="18" spans="1:26" x14ac:dyDescent="0.45">
      <c r="A18" s="79">
        <v>96</v>
      </c>
      <c r="B18" s="15">
        <v>0.317</v>
      </c>
      <c r="C18" s="82"/>
      <c r="D18" s="82"/>
      <c r="E18" s="82">
        <f t="shared" si="0"/>
        <v>0.317</v>
      </c>
      <c r="F18" s="82" t="e">
        <f t="shared" si="1"/>
        <v>#DIV/0!</v>
      </c>
      <c r="G18" s="81"/>
      <c r="H18" s="81"/>
      <c r="I18" s="81"/>
      <c r="J18" s="83" t="e">
        <f t="shared" si="2"/>
        <v>#DIV/0!</v>
      </c>
      <c r="K18" s="83" t="e">
        <f t="shared" si="3"/>
        <v>#DIV/0!</v>
      </c>
      <c r="L18" s="81"/>
      <c r="M18" s="81"/>
      <c r="N18" s="81"/>
      <c r="O18" s="83" t="e">
        <f t="shared" si="4"/>
        <v>#DIV/0!</v>
      </c>
      <c r="P18" s="83" t="e">
        <f t="shared" si="5"/>
        <v>#DIV/0!</v>
      </c>
      <c r="Q18" s="81"/>
      <c r="R18" s="81"/>
      <c r="S18" s="81"/>
      <c r="T18" s="84" t="e">
        <f t="shared" si="6"/>
        <v>#DIV/0!</v>
      </c>
      <c r="U18" s="84" t="e">
        <f t="shared" si="7"/>
        <v>#DIV/0!</v>
      </c>
      <c r="V18" s="84" t="e">
        <f t="shared" si="8"/>
        <v>#DIV/0!</v>
      </c>
      <c r="W18" s="86"/>
      <c r="X18" s="87"/>
      <c r="Y18" s="88"/>
      <c r="Z18" s="91"/>
    </row>
    <row r="19" spans="1:26" x14ac:dyDescent="0.45">
      <c r="A19" s="79">
        <v>120</v>
      </c>
      <c r="B19" s="15">
        <v>0.314</v>
      </c>
      <c r="C19" s="82"/>
      <c r="D19" s="82"/>
      <c r="E19" s="82">
        <f t="shared" si="0"/>
        <v>0.314</v>
      </c>
      <c r="F19" s="82" t="e">
        <f t="shared" si="1"/>
        <v>#DIV/0!</v>
      </c>
      <c r="G19" s="81"/>
      <c r="H19" s="81"/>
      <c r="I19" s="81"/>
      <c r="J19" s="83" t="e">
        <f t="shared" si="2"/>
        <v>#DIV/0!</v>
      </c>
      <c r="K19" s="83" t="e">
        <f t="shared" si="3"/>
        <v>#DIV/0!</v>
      </c>
      <c r="L19" s="81"/>
      <c r="M19" s="81"/>
      <c r="N19" s="81"/>
      <c r="O19" s="83" t="e">
        <f t="shared" si="4"/>
        <v>#DIV/0!</v>
      </c>
      <c r="P19" s="83" t="e">
        <f t="shared" si="5"/>
        <v>#DIV/0!</v>
      </c>
      <c r="Q19" s="81"/>
      <c r="R19" s="81"/>
      <c r="S19" s="81"/>
      <c r="T19" s="84" t="e">
        <f t="shared" si="6"/>
        <v>#DIV/0!</v>
      </c>
      <c r="U19" s="84" t="e">
        <f t="shared" si="7"/>
        <v>#DIV/0!</v>
      </c>
      <c r="V19" s="84" t="e">
        <f t="shared" si="8"/>
        <v>#DIV/0!</v>
      </c>
      <c r="W19" s="86"/>
      <c r="X19" s="87"/>
      <c r="Y19" s="88"/>
      <c r="Z19" s="91"/>
    </row>
    <row r="20" spans="1:26" x14ac:dyDescent="0.45">
      <c r="A20" s="79">
        <v>144</v>
      </c>
      <c r="B20" s="15">
        <v>0.31440000000000001</v>
      </c>
      <c r="C20" s="82"/>
      <c r="D20" s="82"/>
      <c r="E20" s="82">
        <f t="shared" si="0"/>
        <v>0.31440000000000001</v>
      </c>
      <c r="F20" s="82" t="e">
        <f t="shared" si="1"/>
        <v>#DIV/0!</v>
      </c>
      <c r="G20" s="81"/>
      <c r="H20" s="81"/>
      <c r="I20" s="81"/>
      <c r="J20" s="83" t="e">
        <f t="shared" si="2"/>
        <v>#DIV/0!</v>
      </c>
      <c r="K20" s="83" t="e">
        <f t="shared" si="3"/>
        <v>#DIV/0!</v>
      </c>
      <c r="L20" s="81"/>
      <c r="M20" s="81"/>
      <c r="N20" s="81"/>
      <c r="O20" s="83" t="e">
        <f t="shared" si="4"/>
        <v>#DIV/0!</v>
      </c>
      <c r="P20" s="83" t="e">
        <f t="shared" si="5"/>
        <v>#DIV/0!</v>
      </c>
      <c r="Q20" s="81"/>
      <c r="R20" s="81"/>
      <c r="S20" s="81"/>
      <c r="T20" s="84" t="e">
        <f t="shared" si="6"/>
        <v>#DIV/0!</v>
      </c>
      <c r="U20" s="84" t="e">
        <f t="shared" si="7"/>
        <v>#DIV/0!</v>
      </c>
      <c r="V20" s="84" t="e">
        <f t="shared" si="8"/>
        <v>#DIV/0!</v>
      </c>
      <c r="W20" s="86"/>
      <c r="X20" s="87"/>
      <c r="Y20" s="88"/>
      <c r="Z20" s="91"/>
    </row>
    <row r="21" spans="1:26" x14ac:dyDescent="0.45">
      <c r="A21" s="79">
        <v>168</v>
      </c>
      <c r="B21" s="15">
        <v>0.314</v>
      </c>
      <c r="C21" s="82"/>
      <c r="D21" s="82"/>
      <c r="E21" s="82">
        <f t="shared" si="0"/>
        <v>0.314</v>
      </c>
      <c r="F21" s="82" t="e">
        <f t="shared" si="1"/>
        <v>#DIV/0!</v>
      </c>
      <c r="G21" s="81"/>
      <c r="H21" s="81"/>
      <c r="I21" s="81"/>
      <c r="J21" s="83" t="e">
        <f t="shared" si="2"/>
        <v>#DIV/0!</v>
      </c>
      <c r="K21" s="83" t="e">
        <f t="shared" si="3"/>
        <v>#DIV/0!</v>
      </c>
      <c r="L21" s="81"/>
      <c r="M21" s="81"/>
      <c r="N21" s="81"/>
      <c r="O21" s="83" t="e">
        <f t="shared" si="4"/>
        <v>#DIV/0!</v>
      </c>
      <c r="P21" s="83" t="e">
        <f t="shared" si="5"/>
        <v>#DIV/0!</v>
      </c>
      <c r="Q21" s="81"/>
      <c r="R21" s="81"/>
      <c r="S21" s="81"/>
      <c r="T21" s="84" t="e">
        <f t="shared" si="6"/>
        <v>#DIV/0!</v>
      </c>
      <c r="U21" s="84" t="e">
        <f t="shared" si="7"/>
        <v>#DIV/0!</v>
      </c>
      <c r="V21" s="84" t="e">
        <f t="shared" si="8"/>
        <v>#DIV/0!</v>
      </c>
      <c r="W21" s="86"/>
      <c r="X21" s="87"/>
      <c r="Y21" s="88"/>
      <c r="Z21" s="91"/>
    </row>
    <row r="22" spans="1:26" x14ac:dyDescent="0.45">
      <c r="F22" s="5"/>
      <c r="G22" s="47"/>
      <c r="H22" s="47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</row>
    <row r="23" spans="1:26" x14ac:dyDescent="0.45">
      <c r="F23" s="5"/>
      <c r="G23" s="119"/>
      <c r="H23" s="119"/>
      <c r="I23" s="12"/>
      <c r="J23" s="16">
        <f>(J15-J10)/J10*100</f>
        <v>2.0385517722401785</v>
      </c>
      <c r="K23" s="16"/>
      <c r="L23" s="16"/>
      <c r="M23" s="16"/>
      <c r="N23" s="16"/>
      <c r="O23" s="16">
        <f>(O15-O10)/O10*100</f>
        <v>2.5270638241349452</v>
      </c>
      <c r="P23" s="16"/>
      <c r="Q23" s="16"/>
      <c r="R23" s="16"/>
      <c r="S23" s="16"/>
      <c r="T23" s="16">
        <f>(T15-T10)/T10*100</f>
        <v>4.1248470012239924</v>
      </c>
      <c r="U23" s="16"/>
      <c r="V23" s="16">
        <f>(V15-V10)/V10*100</f>
        <v>8.9324276957234314</v>
      </c>
    </row>
    <row r="24" spans="1:26" x14ac:dyDescent="0.45">
      <c r="F24" s="5"/>
      <c r="G24" s="47"/>
      <c r="H24" s="47"/>
      <c r="I24" s="12"/>
      <c r="J24" s="12"/>
      <c r="K24" s="83"/>
      <c r="L24" s="81"/>
      <c r="M24" s="81"/>
      <c r="N24" s="81"/>
      <c r="O24" s="83"/>
      <c r="P24" s="83"/>
      <c r="Q24" s="81"/>
      <c r="R24" s="81"/>
      <c r="S24" s="81"/>
      <c r="T24" s="84"/>
      <c r="U24" s="83"/>
      <c r="V24" s="85"/>
      <c r="W24" s="86"/>
      <c r="X24" s="121"/>
    </row>
    <row r="25" spans="1:26" x14ac:dyDescent="0.45">
      <c r="F25" s="5"/>
      <c r="G25" s="5"/>
      <c r="H25" s="5"/>
      <c r="K25" s="83"/>
      <c r="L25" s="12"/>
      <c r="M25" s="12"/>
      <c r="N25" s="12"/>
      <c r="O25" s="12"/>
      <c r="P25" s="83"/>
      <c r="Q25" s="12"/>
      <c r="R25" s="12"/>
      <c r="S25" s="12"/>
      <c r="T25" s="12"/>
      <c r="U25" s="83"/>
      <c r="V25" s="12"/>
      <c r="W25" s="86"/>
      <c r="X25" s="121"/>
    </row>
    <row r="26" spans="1:26" x14ac:dyDescent="0.45">
      <c r="F26" s="5"/>
      <c r="G26" s="5"/>
      <c r="H26" s="5"/>
      <c r="K26" s="83"/>
      <c r="L26" s="120"/>
      <c r="M26" s="120"/>
      <c r="N26" s="120"/>
      <c r="O26" s="120"/>
      <c r="P26" s="83"/>
      <c r="Q26" s="120"/>
      <c r="R26" s="120"/>
      <c r="S26" s="120"/>
      <c r="T26" s="120"/>
      <c r="U26" s="83"/>
      <c r="V26" s="120"/>
      <c r="W26" s="86"/>
      <c r="X26" s="121"/>
    </row>
    <row r="27" spans="1:26" x14ac:dyDescent="0.45">
      <c r="F27" s="5"/>
      <c r="G27" s="5"/>
      <c r="H27" s="5"/>
      <c r="K27" s="83"/>
      <c r="L27" s="15"/>
      <c r="M27" s="15"/>
      <c r="N27" s="15"/>
      <c r="O27" s="15"/>
      <c r="P27" s="83"/>
      <c r="Q27" s="15"/>
      <c r="R27" s="15"/>
      <c r="S27" s="15"/>
      <c r="T27" s="15"/>
      <c r="U27" s="83"/>
      <c r="V27" s="15"/>
      <c r="W27" s="86"/>
      <c r="X27" s="121"/>
    </row>
    <row r="28" spans="1:26" x14ac:dyDescent="0.45">
      <c r="K28" s="83"/>
      <c r="L28" s="15"/>
      <c r="M28" s="15"/>
      <c r="N28" s="15"/>
      <c r="O28" s="15"/>
      <c r="P28" s="83"/>
      <c r="Q28" s="15"/>
      <c r="R28" s="15"/>
      <c r="S28" s="15"/>
      <c r="T28" s="15"/>
      <c r="U28" s="83"/>
      <c r="V28" s="15"/>
      <c r="W28" s="86"/>
      <c r="X28" s="121"/>
    </row>
    <row r="29" spans="1:26" x14ac:dyDescent="0.45">
      <c r="K29" s="83"/>
      <c r="L29" s="4"/>
      <c r="M29" s="4"/>
      <c r="N29" s="4"/>
      <c r="O29" s="4"/>
      <c r="P29" s="83"/>
      <c r="Q29" s="4"/>
      <c r="R29" s="4"/>
      <c r="S29" s="4"/>
      <c r="T29" s="4"/>
      <c r="U29" s="83"/>
      <c r="V29" s="4"/>
      <c r="W29" s="86"/>
      <c r="X29" s="121"/>
    </row>
  </sheetData>
  <mergeCells count="6">
    <mergeCell ref="B8:F8"/>
    <mergeCell ref="A7:V7"/>
    <mergeCell ref="X7:Z7"/>
    <mergeCell ref="G8:K8"/>
    <mergeCell ref="L8:P8"/>
    <mergeCell ref="Q8:U8"/>
  </mergeCells>
  <hyperlinks>
    <hyperlink ref="A1" location="'Sample List'!A1" display="'Sample List'!A1" xr:uid="{00000000-0004-0000-1000-000000000000}"/>
    <hyperlink ref="B1" location="'Calculations file'!A1" display="'Calculations file'!A1" xr:uid="{00000000-0004-0000-1000-000001000000}"/>
  </hyperlink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7030A0"/>
  </sheetPr>
  <dimension ref="A1:Z29"/>
  <sheetViews>
    <sheetView zoomScale="60" zoomScaleNormal="60" workbookViewId="0">
      <selection activeCell="J23" sqref="J23:V23"/>
    </sheetView>
  </sheetViews>
  <sheetFormatPr defaultRowHeight="13.8" x14ac:dyDescent="0.45"/>
  <cols>
    <col min="1" max="1" width="29.76171875" bestFit="1" customWidth="1"/>
    <col min="2" max="2" width="15.76171875" bestFit="1" customWidth="1"/>
    <col min="4" max="4" width="10.47265625" bestFit="1" customWidth="1"/>
    <col min="5" max="5" width="13.47265625" bestFit="1" customWidth="1"/>
    <col min="6" max="7" width="13.47265625" customWidth="1"/>
    <col min="8" max="8" width="13.37890625" bestFit="1" customWidth="1"/>
    <col min="9" max="9" width="11.6171875" bestFit="1" customWidth="1"/>
    <col min="10" max="10" width="16" bestFit="1" customWidth="1"/>
    <col min="11" max="11" width="18.47265625" bestFit="1" customWidth="1"/>
    <col min="12" max="12" width="13.6171875" customWidth="1"/>
    <col min="13" max="13" width="17.140625" customWidth="1"/>
    <col min="14" max="14" width="14.76171875" customWidth="1"/>
    <col min="15" max="15" width="17.6171875" customWidth="1"/>
    <col min="16" max="16" width="15.37890625" customWidth="1"/>
    <col min="17" max="17" width="14.47265625" customWidth="1"/>
    <col min="23" max="23" width="13.234375" bestFit="1" customWidth="1"/>
    <col min="24" max="24" width="8.6171875" bestFit="1" customWidth="1"/>
    <col min="25" max="25" width="18.6171875" bestFit="1" customWidth="1"/>
  </cols>
  <sheetData>
    <row r="1" spans="1:26" x14ac:dyDescent="0.45">
      <c r="A1" s="92" t="s">
        <v>78</v>
      </c>
      <c r="B1" s="93" t="s">
        <v>79</v>
      </c>
      <c r="C1" s="7"/>
    </row>
    <row r="2" spans="1:26" ht="14.1" x14ac:dyDescent="0.5">
      <c r="A2" s="1" t="s">
        <v>131</v>
      </c>
      <c r="B2" s="1"/>
      <c r="C2" s="1"/>
    </row>
    <row r="3" spans="1:26" ht="14.1" x14ac:dyDescent="0.5">
      <c r="A3" s="1"/>
      <c r="B3" s="1"/>
      <c r="C3" s="1"/>
    </row>
    <row r="4" spans="1:26" ht="45" x14ac:dyDescent="0.45">
      <c r="A4" s="27" t="s">
        <v>0</v>
      </c>
      <c r="B4" s="68" t="s">
        <v>1</v>
      </c>
      <c r="C4" s="68" t="s">
        <v>2</v>
      </c>
      <c r="D4" s="140" t="s">
        <v>3</v>
      </c>
      <c r="E4" s="140" t="s">
        <v>4</v>
      </c>
      <c r="F4" s="140" t="s">
        <v>5</v>
      </c>
      <c r="G4" s="140" t="s">
        <v>6</v>
      </c>
      <c r="H4" s="140" t="s">
        <v>7</v>
      </c>
      <c r="I4" s="140" t="s">
        <v>8</v>
      </c>
      <c r="J4" s="140" t="s">
        <v>9</v>
      </c>
      <c r="K4" s="140" t="s">
        <v>10</v>
      </c>
      <c r="L4" s="140" t="s">
        <v>11</v>
      </c>
      <c r="M4" s="140" t="s">
        <v>12</v>
      </c>
      <c r="N4" s="140" t="s">
        <v>13</v>
      </c>
      <c r="O4" s="140" t="s">
        <v>14</v>
      </c>
      <c r="P4" s="140" t="s">
        <v>15</v>
      </c>
      <c r="Q4" s="140" t="s">
        <v>16</v>
      </c>
    </row>
    <row r="5" spans="1:26" x14ac:dyDescent="0.45">
      <c r="A5" s="4" t="s">
        <v>29</v>
      </c>
      <c r="B5" s="8" t="s">
        <v>111</v>
      </c>
      <c r="C5" s="71">
        <v>0.42708333333333331</v>
      </c>
      <c r="D5" s="58"/>
      <c r="E5" s="58"/>
      <c r="F5" s="4">
        <v>45</v>
      </c>
      <c r="G5" s="4">
        <v>95</v>
      </c>
      <c r="H5" s="4" t="s">
        <v>96</v>
      </c>
      <c r="I5" s="4">
        <v>40</v>
      </c>
      <c r="J5" s="4">
        <v>3.5</v>
      </c>
      <c r="K5" s="4" t="s">
        <v>97</v>
      </c>
      <c r="L5" s="4" t="s">
        <v>98</v>
      </c>
      <c r="M5" s="4" t="s">
        <v>114</v>
      </c>
      <c r="N5" s="4" t="s">
        <v>100</v>
      </c>
      <c r="O5" s="4">
        <v>0.5</v>
      </c>
      <c r="P5" s="8">
        <v>44296</v>
      </c>
      <c r="Q5" s="10" t="s">
        <v>115</v>
      </c>
    </row>
    <row r="6" spans="1:26" ht="14.1" x14ac:dyDescent="0.5">
      <c r="A6" s="14"/>
      <c r="K6" s="1"/>
      <c r="L6" s="1"/>
      <c r="M6" s="1"/>
      <c r="N6" s="1"/>
      <c r="O6" s="1"/>
      <c r="P6" s="1"/>
    </row>
    <row r="7" spans="1:26" ht="14.1" x14ac:dyDescent="0.5">
      <c r="A7" s="173" t="s">
        <v>19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4"/>
      <c r="X7" s="175" t="s">
        <v>18</v>
      </c>
      <c r="Y7" s="175"/>
      <c r="Z7" s="175"/>
    </row>
    <row r="8" spans="1:26" x14ac:dyDescent="0.45">
      <c r="A8" s="75" t="s">
        <v>23</v>
      </c>
      <c r="B8" s="174" t="s">
        <v>21</v>
      </c>
      <c r="C8" s="174"/>
      <c r="D8" s="174"/>
      <c r="E8" s="174"/>
      <c r="F8" s="174"/>
      <c r="G8" s="172" t="s">
        <v>63</v>
      </c>
      <c r="H8" s="172"/>
      <c r="I8" s="172"/>
      <c r="J8" s="172"/>
      <c r="K8" s="172"/>
      <c r="L8" s="172" t="s">
        <v>64</v>
      </c>
      <c r="M8" s="172"/>
      <c r="N8" s="172"/>
      <c r="O8" s="172"/>
      <c r="P8" s="172"/>
      <c r="Q8" s="172" t="s">
        <v>65</v>
      </c>
      <c r="R8" s="172"/>
      <c r="S8" s="172"/>
      <c r="T8" s="172"/>
      <c r="U8" s="172"/>
      <c r="V8" s="76" t="s">
        <v>66</v>
      </c>
      <c r="W8" s="77"/>
      <c r="X8" s="146" t="s">
        <v>31</v>
      </c>
      <c r="Y8" s="146" t="s">
        <v>20</v>
      </c>
      <c r="Z8" s="78" t="s">
        <v>32</v>
      </c>
    </row>
    <row r="9" spans="1:26" x14ac:dyDescent="0.45">
      <c r="A9" s="79" t="s">
        <v>30</v>
      </c>
      <c r="B9" s="79" t="s">
        <v>24</v>
      </c>
      <c r="C9" s="79" t="s">
        <v>25</v>
      </c>
      <c r="D9" s="79" t="s">
        <v>26</v>
      </c>
      <c r="E9" s="79" t="s">
        <v>62</v>
      </c>
      <c r="F9" s="79" t="s">
        <v>28</v>
      </c>
      <c r="G9" s="79" t="s">
        <v>24</v>
      </c>
      <c r="H9" s="79" t="s">
        <v>25</v>
      </c>
      <c r="I9" s="79" t="s">
        <v>26</v>
      </c>
      <c r="J9" s="79" t="s">
        <v>27</v>
      </c>
      <c r="K9" s="79" t="s">
        <v>28</v>
      </c>
      <c r="L9" s="79" t="s">
        <v>24</v>
      </c>
      <c r="M9" s="79" t="s">
        <v>25</v>
      </c>
      <c r="N9" s="79" t="s">
        <v>26</v>
      </c>
      <c r="O9" s="79" t="s">
        <v>27</v>
      </c>
      <c r="P9" s="79" t="s">
        <v>28</v>
      </c>
      <c r="Q9" s="79" t="s">
        <v>24</v>
      </c>
      <c r="R9" s="79" t="s">
        <v>25</v>
      </c>
      <c r="S9" s="79" t="s">
        <v>26</v>
      </c>
      <c r="T9" s="79" t="s">
        <v>27</v>
      </c>
      <c r="U9" s="79" t="s">
        <v>28</v>
      </c>
      <c r="V9" s="79" t="s">
        <v>67</v>
      </c>
      <c r="W9" s="80"/>
      <c r="X9" s="79" t="s">
        <v>116</v>
      </c>
      <c r="Y9" s="79">
        <v>1</v>
      </c>
      <c r="Z9" s="79" t="s">
        <v>116</v>
      </c>
    </row>
    <row r="10" spans="1:26" x14ac:dyDescent="0.45">
      <c r="A10" s="79">
        <v>0</v>
      </c>
      <c r="B10" s="15">
        <v>0.3019</v>
      </c>
      <c r="C10" s="82"/>
      <c r="D10" s="82"/>
      <c r="E10" s="82">
        <f t="shared" ref="E10:E21" si="0">AVERAGE(B10:D10)</f>
        <v>0.3019</v>
      </c>
      <c r="F10" s="82" t="e">
        <f t="shared" ref="F10:F21" si="1">_xlfn.STDEV.S(B10:D10)</f>
        <v>#DIV/0!</v>
      </c>
      <c r="G10" s="5">
        <v>10.752000000000001</v>
      </c>
      <c r="H10" s="5">
        <v>10.8</v>
      </c>
      <c r="I10" s="5">
        <v>10.41</v>
      </c>
      <c r="J10" s="83">
        <f>AVERAGE(G10:I10)</f>
        <v>10.654</v>
      </c>
      <c r="K10" s="83">
        <f>_xlfn.STDEV.S(G10:I10)</f>
        <v>0.21266875652055742</v>
      </c>
      <c r="L10" s="5">
        <v>9.9920000000000009</v>
      </c>
      <c r="M10" s="5">
        <v>10.076000000000001</v>
      </c>
      <c r="N10" s="5">
        <v>10.042999999999999</v>
      </c>
      <c r="O10" s="83">
        <f>AVERAGE(L10:N10)</f>
        <v>10.037000000000001</v>
      </c>
      <c r="P10" s="83">
        <f>_xlfn.STDEV.S(L10:N10)</f>
        <v>4.2320207938997371E-2</v>
      </c>
      <c r="Q10" s="150">
        <v>2.4089999999999998</v>
      </c>
      <c r="R10" s="150">
        <v>2.5129999999999999</v>
      </c>
      <c r="S10" s="150">
        <v>2.464</v>
      </c>
      <c r="T10" s="84">
        <f>AVERAGE(Q10:S10)</f>
        <v>2.4619999999999997</v>
      </c>
      <c r="U10" s="84">
        <f>_xlfn.STDEV.S(Q10:S10)</f>
        <v>5.2028838157314301E-2</v>
      </c>
      <c r="V10" s="84">
        <f>J10*O10*T10/1000</f>
        <v>0.263271995476</v>
      </c>
      <c r="W10" s="86"/>
      <c r="X10" s="87"/>
      <c r="Y10" s="88"/>
      <c r="Z10" s="89"/>
    </row>
    <row r="11" spans="1:26" x14ac:dyDescent="0.45">
      <c r="A11" s="79">
        <v>2</v>
      </c>
      <c r="B11" s="15">
        <v>0.316</v>
      </c>
      <c r="C11" s="82"/>
      <c r="D11" s="82"/>
      <c r="E11" s="82">
        <f t="shared" si="0"/>
        <v>0.316</v>
      </c>
      <c r="F11" s="82" t="e">
        <f t="shared" si="1"/>
        <v>#DIV/0!</v>
      </c>
      <c r="G11" s="5">
        <v>10.917999999999999</v>
      </c>
      <c r="H11" s="5">
        <v>10.917999999999999</v>
      </c>
      <c r="I11" s="5">
        <v>10.632</v>
      </c>
      <c r="J11" s="83">
        <f t="shared" ref="J11:J21" si="2">AVERAGE(G11:I11)</f>
        <v>10.822666666666665</v>
      </c>
      <c r="K11" s="83">
        <f t="shared" ref="K11:K21" si="3">_xlfn.STDEV.S(G11:I11)</f>
        <v>0.16512217698823273</v>
      </c>
      <c r="L11" s="5">
        <v>10.11</v>
      </c>
      <c r="M11" s="5">
        <v>10.177</v>
      </c>
      <c r="N11" s="5">
        <v>10.077</v>
      </c>
      <c r="O11" s="83">
        <f t="shared" ref="O11:O21" si="4">AVERAGE(L11:N11)</f>
        <v>10.121333333333332</v>
      </c>
      <c r="P11" s="83">
        <f t="shared" ref="P11:P21" si="5">_xlfn.STDEV.S(L11:N11)</f>
        <v>5.0954227825896051E-2</v>
      </c>
      <c r="Q11" s="5">
        <v>2.4279999999999999</v>
      </c>
      <c r="R11" s="150">
        <v>2.532</v>
      </c>
      <c r="S11" s="150">
        <v>2.7709999999999999</v>
      </c>
      <c r="T11" s="84">
        <f t="shared" ref="T11:T21" si="6">AVERAGE(Q11:S11)</f>
        <v>2.577</v>
      </c>
      <c r="U11" s="84">
        <f t="shared" ref="U11:U21" si="7">_xlfn.STDEV.S(Q11:S11)</f>
        <v>0.17587211262732927</v>
      </c>
      <c r="V11" s="84">
        <f t="shared" ref="V11:V21" si="8">J11*O11*T11/1000</f>
        <v>0.28228410812266663</v>
      </c>
      <c r="W11" s="86"/>
      <c r="X11" s="87"/>
      <c r="Y11" s="88"/>
      <c r="Z11" s="90"/>
    </row>
    <row r="12" spans="1:26" x14ac:dyDescent="0.45">
      <c r="A12" s="79">
        <v>4</v>
      </c>
      <c r="B12" s="15">
        <v>0.313</v>
      </c>
      <c r="C12" s="82"/>
      <c r="D12" s="82"/>
      <c r="E12" s="82">
        <f t="shared" si="0"/>
        <v>0.313</v>
      </c>
      <c r="F12" s="82" t="e">
        <f t="shared" si="1"/>
        <v>#DIV/0!</v>
      </c>
      <c r="G12" s="5">
        <v>10.808999999999999</v>
      </c>
      <c r="H12" s="5">
        <v>10.922000000000001</v>
      </c>
      <c r="I12" s="5">
        <v>10.462999999999999</v>
      </c>
      <c r="J12" s="83">
        <f t="shared" si="2"/>
        <v>10.731333333333334</v>
      </c>
      <c r="K12" s="83">
        <f t="shared" si="3"/>
        <v>0.23915336780679802</v>
      </c>
      <c r="L12" s="5">
        <v>10.08</v>
      </c>
      <c r="M12" s="5">
        <v>10.112</v>
      </c>
      <c r="N12" s="5">
        <v>10.069000000000001</v>
      </c>
      <c r="O12" s="83">
        <f t="shared" si="4"/>
        <v>10.087000000000002</v>
      </c>
      <c r="P12" s="83">
        <f t="shared" si="5"/>
        <v>2.2338307903688383E-2</v>
      </c>
      <c r="Q12" s="5">
        <v>2.4390000000000001</v>
      </c>
      <c r="R12" s="5">
        <v>2.532</v>
      </c>
      <c r="S12" s="5">
        <v>2.7530000000000001</v>
      </c>
      <c r="T12" s="84">
        <f t="shared" si="6"/>
        <v>2.5746666666666669</v>
      </c>
      <c r="U12" s="84">
        <f t="shared" si="7"/>
        <v>0.1612895946220132</v>
      </c>
      <c r="V12" s="84">
        <f t="shared" si="8"/>
        <v>0.27869983796355563</v>
      </c>
      <c r="W12" s="86"/>
      <c r="X12" s="87"/>
      <c r="Y12" s="88"/>
      <c r="Z12" s="90"/>
    </row>
    <row r="13" spans="1:26" x14ac:dyDescent="0.45">
      <c r="A13" s="79">
        <v>6</v>
      </c>
      <c r="B13" s="15">
        <v>0.31319999999999998</v>
      </c>
      <c r="C13" s="82"/>
      <c r="D13" s="82"/>
      <c r="E13" s="82">
        <f t="shared" si="0"/>
        <v>0.31319999999999998</v>
      </c>
      <c r="F13" s="82" t="e">
        <f t="shared" si="1"/>
        <v>#DIV/0!</v>
      </c>
      <c r="G13" s="5">
        <v>10.631</v>
      </c>
      <c r="H13" s="5">
        <v>10.887</v>
      </c>
      <c r="I13" s="5">
        <v>10.599</v>
      </c>
      <c r="J13" s="83">
        <f t="shared" si="2"/>
        <v>10.705666666666668</v>
      </c>
      <c r="K13" s="83">
        <f t="shared" si="3"/>
        <v>0.15785225159412006</v>
      </c>
      <c r="L13" s="5">
        <v>10.109</v>
      </c>
      <c r="M13" s="142">
        <v>10.291</v>
      </c>
      <c r="N13" s="5">
        <v>10.087</v>
      </c>
      <c r="O13" s="83">
        <f t="shared" si="4"/>
        <v>10.162333333333333</v>
      </c>
      <c r="P13" s="83">
        <f t="shared" si="5"/>
        <v>0.11197023413985255</v>
      </c>
      <c r="Q13" s="5">
        <v>2.3450000000000002</v>
      </c>
      <c r="R13" s="142">
        <v>2.5009999999999999</v>
      </c>
      <c r="S13" s="5">
        <v>2.722</v>
      </c>
      <c r="T13" s="84">
        <f t="shared" si="6"/>
        <v>2.5226666666666664</v>
      </c>
      <c r="U13" s="84">
        <f t="shared" si="7"/>
        <v>0.18943160595141798</v>
      </c>
      <c r="V13" s="84">
        <f t="shared" si="8"/>
        <v>0.27445239292859253</v>
      </c>
      <c r="W13" s="86"/>
      <c r="X13" s="87"/>
      <c r="Y13" s="88"/>
      <c r="Z13" s="90"/>
    </row>
    <row r="14" spans="1:26" x14ac:dyDescent="0.45">
      <c r="A14" s="79"/>
      <c r="B14" s="15"/>
      <c r="C14" s="82"/>
      <c r="D14" s="82"/>
      <c r="E14" s="82" t="e">
        <f t="shared" si="0"/>
        <v>#DIV/0!</v>
      </c>
      <c r="F14" s="82" t="e">
        <f t="shared" si="1"/>
        <v>#DIV/0!</v>
      </c>
      <c r="G14" s="9"/>
      <c r="H14" s="9"/>
      <c r="I14" s="9"/>
      <c r="J14" s="83" t="e">
        <f t="shared" si="2"/>
        <v>#DIV/0!</v>
      </c>
      <c r="K14" s="83" t="e">
        <f t="shared" si="3"/>
        <v>#DIV/0!</v>
      </c>
      <c r="L14" s="15"/>
      <c r="M14" s="15"/>
      <c r="N14" s="15"/>
      <c r="O14" s="83" t="e">
        <f t="shared" si="4"/>
        <v>#DIV/0!</v>
      </c>
      <c r="P14" s="83" t="e">
        <f t="shared" si="5"/>
        <v>#DIV/0!</v>
      </c>
      <c r="Q14" s="15"/>
      <c r="R14" s="15"/>
      <c r="S14" s="15"/>
      <c r="T14" s="84" t="e">
        <f t="shared" si="6"/>
        <v>#DIV/0!</v>
      </c>
      <c r="U14" s="84" t="e">
        <f t="shared" si="7"/>
        <v>#DIV/0!</v>
      </c>
      <c r="V14" s="84" t="e">
        <f t="shared" si="8"/>
        <v>#DIV/0!</v>
      </c>
      <c r="W14" s="86"/>
      <c r="X14" s="87"/>
      <c r="Y14" s="88"/>
      <c r="Z14" s="91"/>
    </row>
    <row r="15" spans="1:26" x14ac:dyDescent="0.45">
      <c r="A15" s="79">
        <v>24</v>
      </c>
      <c r="B15" s="15">
        <v>0.31490000000000001</v>
      </c>
      <c r="C15" s="82"/>
      <c r="D15" s="82"/>
      <c r="E15" s="82">
        <f t="shared" si="0"/>
        <v>0.31490000000000001</v>
      </c>
      <c r="F15" s="82" t="e">
        <f t="shared" si="1"/>
        <v>#DIV/0!</v>
      </c>
      <c r="G15" s="9">
        <v>10.936999999999999</v>
      </c>
      <c r="H15" s="9">
        <v>11.002000000000001</v>
      </c>
      <c r="I15" s="9">
        <v>10.598000000000001</v>
      </c>
      <c r="J15" s="83">
        <f t="shared" si="2"/>
        <v>10.845666666666666</v>
      </c>
      <c r="K15" s="83">
        <f t="shared" si="3"/>
        <v>0.21693393771683855</v>
      </c>
      <c r="L15" s="15">
        <v>10.177</v>
      </c>
      <c r="M15" s="15">
        <v>10.327999999999999</v>
      </c>
      <c r="N15" s="15">
        <v>10.297000000000001</v>
      </c>
      <c r="O15" s="83">
        <f t="shared" si="4"/>
        <v>10.267333333333333</v>
      </c>
      <c r="P15" s="83">
        <f t="shared" si="5"/>
        <v>7.9751697996552726E-2</v>
      </c>
      <c r="Q15" s="15">
        <v>2.3969999999999998</v>
      </c>
      <c r="R15" s="15">
        <v>2.5910000000000002</v>
      </c>
      <c r="S15" s="15">
        <v>2.7639999999999998</v>
      </c>
      <c r="T15" s="84">
        <f t="shared" si="6"/>
        <v>2.5839999999999996</v>
      </c>
      <c r="U15" s="84">
        <f t="shared" si="7"/>
        <v>0.18360010893242956</v>
      </c>
      <c r="V15" s="84">
        <f t="shared" si="8"/>
        <v>0.28774409751288887</v>
      </c>
      <c r="W15" s="86"/>
      <c r="X15" s="87"/>
      <c r="Y15" s="88"/>
      <c r="Z15" s="91"/>
    </row>
    <row r="16" spans="1:26" x14ac:dyDescent="0.45">
      <c r="A16" s="79">
        <v>48</v>
      </c>
      <c r="B16" s="15">
        <v>0.31419999999999998</v>
      </c>
      <c r="C16" s="82"/>
      <c r="D16" s="82"/>
      <c r="E16" s="82">
        <f t="shared" si="0"/>
        <v>0.31419999999999998</v>
      </c>
      <c r="F16" s="82" t="e">
        <f t="shared" si="1"/>
        <v>#DIV/0!</v>
      </c>
      <c r="G16" s="81">
        <v>11.009</v>
      </c>
      <c r="H16" s="81">
        <v>11.083</v>
      </c>
      <c r="I16" s="81">
        <v>10.516999999999999</v>
      </c>
      <c r="J16" s="83">
        <f t="shared" si="2"/>
        <v>10.869666666666665</v>
      </c>
      <c r="K16" s="83">
        <f t="shared" si="3"/>
        <v>0.30765131778254035</v>
      </c>
      <c r="L16" s="79">
        <v>10.391</v>
      </c>
      <c r="M16" s="79">
        <v>10.363</v>
      </c>
      <c r="N16" s="79">
        <v>10.244999999999999</v>
      </c>
      <c r="O16" s="83">
        <f t="shared" si="4"/>
        <v>10.332999999999998</v>
      </c>
      <c r="P16" s="83">
        <f t="shared" si="5"/>
        <v>7.7485482511242432E-2</v>
      </c>
      <c r="Q16" s="81">
        <v>2.36</v>
      </c>
      <c r="R16" s="81">
        <v>2.512</v>
      </c>
      <c r="S16" s="81">
        <v>2.8</v>
      </c>
      <c r="T16" s="84">
        <f t="shared" si="6"/>
        <v>2.5573333333333332</v>
      </c>
      <c r="U16" s="84">
        <f t="shared" si="7"/>
        <v>0.22347557659246192</v>
      </c>
      <c r="V16" s="84">
        <f t="shared" si="8"/>
        <v>0.28723013006488879</v>
      </c>
      <c r="W16" s="86"/>
      <c r="X16" s="87"/>
      <c r="Y16" s="88"/>
      <c r="Z16" s="91"/>
    </row>
    <row r="17" spans="1:26" x14ac:dyDescent="0.45">
      <c r="A17" s="79">
        <v>72</v>
      </c>
      <c r="B17" s="15">
        <v>0.31490000000000001</v>
      </c>
      <c r="C17" s="82"/>
      <c r="D17" s="82"/>
      <c r="E17" s="82">
        <f t="shared" si="0"/>
        <v>0.31490000000000001</v>
      </c>
      <c r="F17" s="82" t="e">
        <f t="shared" si="1"/>
        <v>#DIV/0!</v>
      </c>
      <c r="G17" s="81"/>
      <c r="H17" s="81"/>
      <c r="I17" s="81"/>
      <c r="J17" s="83" t="e">
        <f t="shared" si="2"/>
        <v>#DIV/0!</v>
      </c>
      <c r="K17" s="83" t="e">
        <f t="shared" si="3"/>
        <v>#DIV/0!</v>
      </c>
      <c r="L17" s="79"/>
      <c r="M17" s="79"/>
      <c r="N17" s="79"/>
      <c r="O17" s="83" t="e">
        <f t="shared" si="4"/>
        <v>#DIV/0!</v>
      </c>
      <c r="P17" s="83" t="e">
        <f t="shared" si="5"/>
        <v>#DIV/0!</v>
      </c>
      <c r="Q17" s="81"/>
      <c r="R17" s="81"/>
      <c r="S17" s="81"/>
      <c r="T17" s="84" t="e">
        <f t="shared" si="6"/>
        <v>#DIV/0!</v>
      </c>
      <c r="U17" s="84" t="e">
        <f t="shared" si="7"/>
        <v>#DIV/0!</v>
      </c>
      <c r="V17" s="84" t="e">
        <f t="shared" si="8"/>
        <v>#DIV/0!</v>
      </c>
      <c r="W17" s="86"/>
      <c r="X17" s="87"/>
      <c r="Y17" s="88"/>
      <c r="Z17" s="91"/>
    </row>
    <row r="18" spans="1:26" x14ac:dyDescent="0.45">
      <c r="A18" s="79">
        <v>96</v>
      </c>
      <c r="B18" s="15">
        <v>0.315</v>
      </c>
      <c r="C18" s="82"/>
      <c r="D18" s="82"/>
      <c r="E18" s="82">
        <f t="shared" si="0"/>
        <v>0.315</v>
      </c>
      <c r="F18" s="82" t="e">
        <f t="shared" si="1"/>
        <v>#DIV/0!</v>
      </c>
      <c r="G18" s="81"/>
      <c r="H18" s="81"/>
      <c r="I18" s="81"/>
      <c r="J18" s="83" t="e">
        <f t="shared" si="2"/>
        <v>#DIV/0!</v>
      </c>
      <c r="K18" s="83" t="e">
        <f t="shared" si="3"/>
        <v>#DIV/0!</v>
      </c>
      <c r="L18" s="81"/>
      <c r="M18" s="81"/>
      <c r="N18" s="81"/>
      <c r="O18" s="83" t="e">
        <f t="shared" si="4"/>
        <v>#DIV/0!</v>
      </c>
      <c r="P18" s="83" t="e">
        <f t="shared" si="5"/>
        <v>#DIV/0!</v>
      </c>
      <c r="Q18" s="81"/>
      <c r="R18" s="150"/>
      <c r="S18" s="81"/>
      <c r="T18" s="84" t="e">
        <f t="shared" si="6"/>
        <v>#DIV/0!</v>
      </c>
      <c r="U18" s="84" t="e">
        <f t="shared" si="7"/>
        <v>#DIV/0!</v>
      </c>
      <c r="V18" s="84" t="e">
        <f t="shared" si="8"/>
        <v>#DIV/0!</v>
      </c>
      <c r="W18" s="86"/>
      <c r="X18" s="87"/>
      <c r="Y18" s="88"/>
      <c r="Z18" s="91"/>
    </row>
    <row r="19" spans="1:26" x14ac:dyDescent="0.45">
      <c r="A19" s="79">
        <v>120</v>
      </c>
      <c r="B19" s="15">
        <v>0.31430000000000002</v>
      </c>
      <c r="C19" s="82"/>
      <c r="D19" s="82"/>
      <c r="E19" s="82">
        <f t="shared" si="0"/>
        <v>0.31430000000000002</v>
      </c>
      <c r="F19" s="82" t="e">
        <f t="shared" si="1"/>
        <v>#DIV/0!</v>
      </c>
      <c r="G19" s="81"/>
      <c r="H19" s="81"/>
      <c r="I19" s="81"/>
      <c r="J19" s="83" t="e">
        <f t="shared" si="2"/>
        <v>#DIV/0!</v>
      </c>
      <c r="K19" s="83" t="e">
        <f t="shared" si="3"/>
        <v>#DIV/0!</v>
      </c>
      <c r="L19" s="81"/>
      <c r="M19" s="81"/>
      <c r="N19" s="81"/>
      <c r="O19" s="83" t="e">
        <f t="shared" si="4"/>
        <v>#DIV/0!</v>
      </c>
      <c r="P19" s="83" t="e">
        <f t="shared" si="5"/>
        <v>#DIV/0!</v>
      </c>
      <c r="Q19" s="81"/>
      <c r="R19" s="81"/>
      <c r="S19" s="81"/>
      <c r="T19" s="84" t="e">
        <f t="shared" si="6"/>
        <v>#DIV/0!</v>
      </c>
      <c r="U19" s="84" t="e">
        <f t="shared" si="7"/>
        <v>#DIV/0!</v>
      </c>
      <c r="V19" s="84" t="e">
        <f t="shared" si="8"/>
        <v>#DIV/0!</v>
      </c>
      <c r="W19" s="86"/>
      <c r="X19" s="87"/>
      <c r="Y19" s="88"/>
      <c r="Z19" s="91"/>
    </row>
    <row r="20" spans="1:26" x14ac:dyDescent="0.45">
      <c r="A20" s="79">
        <v>144</v>
      </c>
      <c r="B20" s="15">
        <v>0.315</v>
      </c>
      <c r="C20" s="82"/>
      <c r="D20" s="82"/>
      <c r="E20" s="82">
        <f t="shared" si="0"/>
        <v>0.315</v>
      </c>
      <c r="F20" s="82" t="e">
        <f t="shared" si="1"/>
        <v>#DIV/0!</v>
      </c>
      <c r="G20" s="81"/>
      <c r="H20" s="81"/>
      <c r="I20" s="81"/>
      <c r="J20" s="83" t="e">
        <f t="shared" si="2"/>
        <v>#DIV/0!</v>
      </c>
      <c r="K20" s="83" t="e">
        <f t="shared" si="3"/>
        <v>#DIV/0!</v>
      </c>
      <c r="L20" s="81"/>
      <c r="M20" s="81"/>
      <c r="N20" s="81"/>
      <c r="O20" s="83" t="e">
        <f t="shared" si="4"/>
        <v>#DIV/0!</v>
      </c>
      <c r="P20" s="83" t="e">
        <f t="shared" si="5"/>
        <v>#DIV/0!</v>
      </c>
      <c r="Q20" s="81"/>
      <c r="R20" s="81"/>
      <c r="S20" s="81"/>
      <c r="T20" s="84" t="e">
        <f t="shared" si="6"/>
        <v>#DIV/0!</v>
      </c>
      <c r="U20" s="84" t="e">
        <f t="shared" si="7"/>
        <v>#DIV/0!</v>
      </c>
      <c r="V20" s="84" t="e">
        <f t="shared" si="8"/>
        <v>#DIV/0!</v>
      </c>
      <c r="W20" s="86"/>
      <c r="X20" s="87"/>
      <c r="Y20" s="88"/>
      <c r="Z20" s="91"/>
    </row>
    <row r="21" spans="1:26" x14ac:dyDescent="0.45">
      <c r="A21" s="79">
        <v>168</v>
      </c>
      <c r="B21" s="15">
        <v>0.315</v>
      </c>
      <c r="C21" s="82"/>
      <c r="D21" s="82"/>
      <c r="E21" s="82">
        <f t="shared" si="0"/>
        <v>0.315</v>
      </c>
      <c r="F21" s="82" t="e">
        <f t="shared" si="1"/>
        <v>#DIV/0!</v>
      </c>
      <c r="G21" s="81"/>
      <c r="H21" s="81"/>
      <c r="I21" s="81"/>
      <c r="J21" s="83" t="e">
        <f t="shared" si="2"/>
        <v>#DIV/0!</v>
      </c>
      <c r="K21" s="83" t="e">
        <f t="shared" si="3"/>
        <v>#DIV/0!</v>
      </c>
      <c r="L21" s="81"/>
      <c r="M21" s="81"/>
      <c r="N21" s="81"/>
      <c r="O21" s="83" t="e">
        <f t="shared" si="4"/>
        <v>#DIV/0!</v>
      </c>
      <c r="P21" s="83" t="e">
        <f t="shared" si="5"/>
        <v>#DIV/0!</v>
      </c>
      <c r="Q21" s="81"/>
      <c r="R21" s="81"/>
      <c r="S21" s="81"/>
      <c r="T21" s="84" t="e">
        <f t="shared" si="6"/>
        <v>#DIV/0!</v>
      </c>
      <c r="U21" s="84" t="e">
        <f t="shared" si="7"/>
        <v>#DIV/0!</v>
      </c>
      <c r="V21" s="84" t="e">
        <f t="shared" si="8"/>
        <v>#DIV/0!</v>
      </c>
      <c r="W21" s="86"/>
      <c r="X21" s="87"/>
      <c r="Y21" s="88"/>
      <c r="Z21" s="91"/>
    </row>
    <row r="22" spans="1:26" x14ac:dyDescent="0.45">
      <c r="F22" s="5"/>
      <c r="G22" s="47"/>
      <c r="H22" s="47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3" spans="1:26" x14ac:dyDescent="0.45">
      <c r="F23" s="5"/>
      <c r="G23" s="119"/>
      <c r="H23" s="119"/>
      <c r="I23" s="12"/>
      <c r="J23" s="16">
        <f>(J15-J10)/J10*100</f>
        <v>1.7990113259495628</v>
      </c>
      <c r="K23" s="16"/>
      <c r="L23" s="16"/>
      <c r="M23" s="16"/>
      <c r="N23" s="16"/>
      <c r="O23" s="16">
        <f>(O15-O10)/O10*100</f>
        <v>2.2948424163926706</v>
      </c>
      <c r="P23" s="16"/>
      <c r="Q23" s="16"/>
      <c r="R23" s="16"/>
      <c r="S23" s="16"/>
      <c r="T23" s="16">
        <f>(T15-T10)/T10*100</f>
        <v>4.9553208773354962</v>
      </c>
      <c r="U23" s="16"/>
      <c r="V23" s="16">
        <f>(V15-V10)/V10*100</f>
        <v>9.295368462051167</v>
      </c>
    </row>
    <row r="24" spans="1:26" x14ac:dyDescent="0.45">
      <c r="F24" s="5"/>
      <c r="G24" s="47"/>
      <c r="H24" s="47"/>
      <c r="I24" s="12"/>
      <c r="J24" s="12"/>
      <c r="K24" s="83"/>
      <c r="L24" s="81"/>
      <c r="M24" s="81"/>
      <c r="N24" s="81"/>
      <c r="O24" s="83"/>
      <c r="P24" s="83"/>
      <c r="Q24" s="81"/>
      <c r="R24" s="81"/>
      <c r="S24" s="81"/>
      <c r="T24" s="84"/>
      <c r="U24" s="83"/>
      <c r="V24" s="85"/>
      <c r="W24" s="86"/>
      <c r="X24" s="121"/>
    </row>
    <row r="25" spans="1:26" x14ac:dyDescent="0.45">
      <c r="F25" s="5"/>
      <c r="G25" s="47"/>
      <c r="H25" s="47"/>
      <c r="I25" s="12"/>
      <c r="J25" s="12"/>
      <c r="K25" s="83"/>
      <c r="L25" s="12"/>
      <c r="M25" s="12"/>
      <c r="N25" s="12"/>
      <c r="O25" s="12"/>
      <c r="P25" s="83"/>
      <c r="Q25" s="12"/>
      <c r="R25" s="12"/>
      <c r="S25" s="12"/>
      <c r="T25" s="12"/>
      <c r="U25" s="83"/>
      <c r="V25" s="12"/>
      <c r="W25" s="86"/>
      <c r="X25" s="121"/>
    </row>
    <row r="26" spans="1:26" x14ac:dyDescent="0.45">
      <c r="F26" s="5"/>
      <c r="G26" s="47"/>
      <c r="H26" s="47"/>
      <c r="I26" s="12"/>
      <c r="J26" s="12"/>
      <c r="K26" s="83"/>
      <c r="L26" s="120"/>
      <c r="M26" s="120"/>
      <c r="N26" s="120"/>
      <c r="O26" s="120"/>
      <c r="P26" s="83"/>
      <c r="Q26" s="120"/>
      <c r="R26" s="120"/>
      <c r="S26" s="120"/>
      <c r="T26" s="120"/>
      <c r="U26" s="83"/>
      <c r="V26" s="120"/>
      <c r="W26" s="86"/>
      <c r="X26" s="121"/>
    </row>
    <row r="27" spans="1:26" x14ac:dyDescent="0.45">
      <c r="F27" s="5"/>
      <c r="G27" s="47"/>
      <c r="H27" s="47"/>
      <c r="I27" s="12"/>
      <c r="J27" s="12"/>
      <c r="K27" s="83"/>
      <c r="L27" s="15"/>
      <c r="M27" s="15"/>
      <c r="N27" s="15"/>
      <c r="O27" s="15"/>
      <c r="P27" s="83"/>
      <c r="Q27" s="15"/>
      <c r="R27" s="15"/>
      <c r="S27" s="15"/>
      <c r="T27" s="15"/>
      <c r="U27" s="83"/>
      <c r="V27" s="15"/>
      <c r="W27" s="86"/>
      <c r="X27" s="121"/>
    </row>
    <row r="28" spans="1:26" x14ac:dyDescent="0.45">
      <c r="F28" s="5"/>
      <c r="G28" s="47"/>
      <c r="H28" s="47"/>
      <c r="I28" s="12"/>
      <c r="J28" s="12"/>
      <c r="K28" s="83"/>
      <c r="L28" s="15"/>
      <c r="M28" s="15"/>
      <c r="N28" s="15"/>
      <c r="O28" s="15"/>
      <c r="P28" s="83"/>
      <c r="Q28" s="15"/>
      <c r="R28" s="15"/>
      <c r="S28" s="15"/>
      <c r="T28" s="15"/>
      <c r="U28" s="83"/>
      <c r="V28" s="15"/>
      <c r="W28" s="86"/>
      <c r="X28" s="121"/>
    </row>
    <row r="29" spans="1:26" x14ac:dyDescent="0.45">
      <c r="K29" s="83"/>
      <c r="L29" s="4"/>
      <c r="M29" s="4"/>
      <c r="N29" s="4"/>
      <c r="O29" s="4"/>
      <c r="P29" s="83"/>
      <c r="Q29" s="4"/>
      <c r="R29" s="4"/>
      <c r="S29" s="4"/>
      <c r="T29" s="4"/>
      <c r="U29" s="83"/>
      <c r="V29" s="4"/>
      <c r="W29" s="86"/>
      <c r="X29" s="121"/>
    </row>
  </sheetData>
  <mergeCells count="6">
    <mergeCell ref="B8:F8"/>
    <mergeCell ref="A7:V7"/>
    <mergeCell ref="X7:Z7"/>
    <mergeCell ref="G8:K8"/>
    <mergeCell ref="L8:P8"/>
    <mergeCell ref="Q8:U8"/>
  </mergeCells>
  <hyperlinks>
    <hyperlink ref="A1" location="'Sample List'!A1" display="'Sample List'!A1" xr:uid="{00000000-0004-0000-1100-000000000000}"/>
    <hyperlink ref="B1" location="'Calculations file'!A1" display="'Calculations file'!A1" xr:uid="{00000000-0004-0000-1100-000001000000}"/>
  </hyperlink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7030A0"/>
  </sheetPr>
  <dimension ref="A1:Z29"/>
  <sheetViews>
    <sheetView zoomScale="60" zoomScaleNormal="60" workbookViewId="0"/>
  </sheetViews>
  <sheetFormatPr defaultRowHeight="13.8" x14ac:dyDescent="0.45"/>
  <cols>
    <col min="1" max="1" width="29.76171875" bestFit="1" customWidth="1"/>
    <col min="2" max="2" width="15.76171875" bestFit="1" customWidth="1"/>
    <col min="4" max="4" width="10.47265625" bestFit="1" customWidth="1"/>
    <col min="5" max="5" width="13.47265625" bestFit="1" customWidth="1"/>
    <col min="6" max="7" width="13.47265625" customWidth="1"/>
    <col min="8" max="8" width="13.37890625" bestFit="1" customWidth="1"/>
    <col min="9" max="9" width="11.6171875" bestFit="1" customWidth="1"/>
    <col min="10" max="10" width="16" bestFit="1" customWidth="1"/>
    <col min="11" max="11" width="18.47265625" bestFit="1" customWidth="1"/>
    <col min="12" max="12" width="13.6171875" customWidth="1"/>
    <col min="13" max="13" width="21.37890625" customWidth="1"/>
    <col min="14" max="14" width="14.76171875" customWidth="1"/>
    <col min="15" max="15" width="17.6171875" customWidth="1"/>
    <col min="16" max="16" width="15.37890625" customWidth="1"/>
    <col min="17" max="17" width="14.47265625" customWidth="1"/>
    <col min="23" max="23" width="13.234375" bestFit="1" customWidth="1"/>
    <col min="24" max="24" width="8.6171875" bestFit="1" customWidth="1"/>
    <col min="25" max="25" width="18.6171875" bestFit="1" customWidth="1"/>
  </cols>
  <sheetData>
    <row r="1" spans="1:26" x14ac:dyDescent="0.45">
      <c r="A1" s="92" t="s">
        <v>78</v>
      </c>
      <c r="B1" s="93" t="s">
        <v>79</v>
      </c>
      <c r="C1" s="7"/>
    </row>
    <row r="2" spans="1:26" ht="14.1" x14ac:dyDescent="0.5">
      <c r="A2" s="1" t="s">
        <v>132</v>
      </c>
      <c r="B2" s="1"/>
      <c r="C2" s="1"/>
    </row>
    <row r="3" spans="1:26" ht="14.1" x14ac:dyDescent="0.5">
      <c r="A3" s="1"/>
      <c r="B3" s="1"/>
      <c r="C3" s="1"/>
    </row>
    <row r="4" spans="1:26" ht="45" x14ac:dyDescent="0.45">
      <c r="A4" s="68" t="s">
        <v>0</v>
      </c>
      <c r="B4" s="68" t="s">
        <v>1</v>
      </c>
      <c r="C4" s="68" t="s">
        <v>2</v>
      </c>
      <c r="D4" s="140" t="s">
        <v>3</v>
      </c>
      <c r="E4" s="140" t="s">
        <v>4</v>
      </c>
      <c r="F4" s="140" t="s">
        <v>5</v>
      </c>
      <c r="G4" s="140" t="s">
        <v>6</v>
      </c>
      <c r="H4" s="140" t="s">
        <v>7</v>
      </c>
      <c r="I4" s="140" t="s">
        <v>8</v>
      </c>
      <c r="J4" s="140" t="s">
        <v>9</v>
      </c>
      <c r="K4" s="140" t="s">
        <v>10</v>
      </c>
      <c r="L4" s="140" t="s">
        <v>11</v>
      </c>
      <c r="M4" s="140" t="s">
        <v>12</v>
      </c>
      <c r="N4" s="140" t="s">
        <v>13</v>
      </c>
      <c r="O4" s="140" t="s">
        <v>14</v>
      </c>
      <c r="P4" s="140" t="s">
        <v>15</v>
      </c>
      <c r="Q4" s="140" t="s">
        <v>16</v>
      </c>
    </row>
    <row r="5" spans="1:26" x14ac:dyDescent="0.45">
      <c r="A5" s="4" t="s">
        <v>61</v>
      </c>
      <c r="B5" s="8">
        <v>44203</v>
      </c>
      <c r="C5" s="71"/>
      <c r="D5" s="58">
        <v>20</v>
      </c>
      <c r="E5" s="58"/>
      <c r="F5" s="4">
        <v>45</v>
      </c>
      <c r="G5" s="4">
        <v>95</v>
      </c>
      <c r="H5" s="4" t="s">
        <v>96</v>
      </c>
      <c r="I5" s="4"/>
      <c r="J5" s="4"/>
      <c r="K5" s="4" t="s">
        <v>97</v>
      </c>
      <c r="L5" s="4" t="s">
        <v>98</v>
      </c>
      <c r="M5" s="4" t="s">
        <v>99</v>
      </c>
      <c r="N5" s="4" t="s">
        <v>100</v>
      </c>
      <c r="O5" s="4">
        <v>1</v>
      </c>
      <c r="P5" s="8" t="s">
        <v>101</v>
      </c>
      <c r="Q5" s="10" t="s">
        <v>102</v>
      </c>
    </row>
    <row r="6" spans="1:26" ht="14.1" x14ac:dyDescent="0.5">
      <c r="A6" s="14"/>
      <c r="K6" s="1"/>
      <c r="L6" s="1"/>
      <c r="M6" s="1"/>
      <c r="N6" s="1"/>
      <c r="O6" s="1"/>
      <c r="P6" s="1"/>
    </row>
    <row r="7" spans="1:26" ht="14.1" x14ac:dyDescent="0.5">
      <c r="A7" s="173" t="s">
        <v>19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4"/>
      <c r="X7" s="175" t="s">
        <v>18</v>
      </c>
      <c r="Y7" s="175"/>
      <c r="Z7" s="175"/>
    </row>
    <row r="8" spans="1:26" x14ac:dyDescent="0.45">
      <c r="A8" s="75" t="s">
        <v>23</v>
      </c>
      <c r="B8" s="174" t="s">
        <v>21</v>
      </c>
      <c r="C8" s="174"/>
      <c r="D8" s="174"/>
      <c r="E8" s="174"/>
      <c r="F8" s="174"/>
      <c r="G8" s="172" t="s">
        <v>63</v>
      </c>
      <c r="H8" s="172"/>
      <c r="I8" s="172"/>
      <c r="J8" s="172"/>
      <c r="K8" s="172"/>
      <c r="L8" s="172" t="s">
        <v>64</v>
      </c>
      <c r="M8" s="172"/>
      <c r="N8" s="172"/>
      <c r="O8" s="172"/>
      <c r="P8" s="172"/>
      <c r="Q8" s="172" t="s">
        <v>65</v>
      </c>
      <c r="R8" s="172"/>
      <c r="S8" s="172"/>
      <c r="T8" s="172"/>
      <c r="U8" s="172"/>
      <c r="V8" s="76" t="s">
        <v>66</v>
      </c>
      <c r="W8" s="77"/>
      <c r="X8" s="146" t="s">
        <v>31</v>
      </c>
      <c r="Y8" s="146" t="s">
        <v>20</v>
      </c>
      <c r="Z8" s="78" t="s">
        <v>32</v>
      </c>
    </row>
    <row r="9" spans="1:26" x14ac:dyDescent="0.45">
      <c r="A9" s="79" t="s">
        <v>30</v>
      </c>
      <c r="B9" s="79" t="s">
        <v>24</v>
      </c>
      <c r="C9" s="79" t="s">
        <v>25</v>
      </c>
      <c r="D9" s="79" t="s">
        <v>26</v>
      </c>
      <c r="E9" s="79" t="s">
        <v>62</v>
      </c>
      <c r="F9" s="79" t="s">
        <v>28</v>
      </c>
      <c r="G9" s="79" t="s">
        <v>24</v>
      </c>
      <c r="H9" s="79" t="s">
        <v>25</v>
      </c>
      <c r="I9" s="79" t="s">
        <v>26</v>
      </c>
      <c r="J9" s="79" t="s">
        <v>27</v>
      </c>
      <c r="K9" s="79" t="s">
        <v>28</v>
      </c>
      <c r="L9" s="79" t="s">
        <v>24</v>
      </c>
      <c r="M9" s="79" t="s">
        <v>25</v>
      </c>
      <c r="N9" s="79" t="s">
        <v>26</v>
      </c>
      <c r="O9" s="79" t="s">
        <v>27</v>
      </c>
      <c r="P9" s="79" t="s">
        <v>28</v>
      </c>
      <c r="Q9" s="79" t="s">
        <v>24</v>
      </c>
      <c r="R9" s="79" t="s">
        <v>25</v>
      </c>
      <c r="S9" s="79" t="s">
        <v>26</v>
      </c>
      <c r="T9" s="79" t="s">
        <v>27</v>
      </c>
      <c r="U9" s="79" t="s">
        <v>28</v>
      </c>
      <c r="V9" s="79" t="s">
        <v>67</v>
      </c>
      <c r="W9" s="80"/>
      <c r="X9" s="79" t="s">
        <v>116</v>
      </c>
      <c r="Y9" s="79">
        <v>1</v>
      </c>
      <c r="Z9" s="79" t="s">
        <v>116</v>
      </c>
    </row>
    <row r="10" spans="1:26" x14ac:dyDescent="0.45">
      <c r="A10" s="79">
        <v>0</v>
      </c>
      <c r="B10" s="82"/>
      <c r="C10" s="82"/>
      <c r="D10" s="82"/>
      <c r="E10" s="82" t="e">
        <f t="shared" ref="E10:E21" si="0">AVERAGE(B10:D10)</f>
        <v>#DIV/0!</v>
      </c>
      <c r="F10" s="82" t="e">
        <f t="shared" ref="F10:F21" si="1">_xlfn.STDEV.S(B10:D10)</f>
        <v>#DIV/0!</v>
      </c>
      <c r="G10" s="81"/>
      <c r="H10" s="81"/>
      <c r="I10" s="81"/>
      <c r="J10" s="83" t="e">
        <f>AVERAGE(G10:I10)</f>
        <v>#DIV/0!</v>
      </c>
      <c r="K10" s="83" t="e">
        <f>_xlfn.STDEV.S(G10:I10)</f>
        <v>#DIV/0!</v>
      </c>
      <c r="L10" s="79"/>
      <c r="M10" s="79"/>
      <c r="N10" s="79"/>
      <c r="O10" s="83" t="e">
        <f>AVERAGE(L10:N10)</f>
        <v>#DIV/0!</v>
      </c>
      <c r="P10" s="83" t="e">
        <f>_xlfn.STDEV.S(L10:N10)</f>
        <v>#DIV/0!</v>
      </c>
      <c r="Q10" s="81"/>
      <c r="R10" s="81"/>
      <c r="S10" s="81"/>
      <c r="T10" s="84" t="e">
        <f>AVERAGE(Q10:S10)</f>
        <v>#DIV/0!</v>
      </c>
      <c r="U10" s="84" t="e">
        <f>_xlfn.STDEV.S(Q10:S10)</f>
        <v>#DIV/0!</v>
      </c>
      <c r="V10" s="84" t="e">
        <f>J10*O10*T10/1000</f>
        <v>#DIV/0!</v>
      </c>
      <c r="W10" s="86"/>
      <c r="X10" s="87"/>
      <c r="Y10" s="88"/>
      <c r="Z10" s="89"/>
    </row>
    <row r="11" spans="1:26" x14ac:dyDescent="0.45">
      <c r="A11" s="79">
        <v>2</v>
      </c>
      <c r="B11" s="82"/>
      <c r="C11" s="82"/>
      <c r="D11" s="82"/>
      <c r="E11" s="82" t="e">
        <f t="shared" si="0"/>
        <v>#DIV/0!</v>
      </c>
      <c r="F11" s="82" t="e">
        <f t="shared" si="1"/>
        <v>#DIV/0!</v>
      </c>
      <c r="G11" s="81"/>
      <c r="H11" s="81"/>
      <c r="I11" s="81"/>
      <c r="J11" s="83" t="e">
        <f t="shared" ref="J11:J21" si="2">AVERAGE(G11:I11)</f>
        <v>#DIV/0!</v>
      </c>
      <c r="K11" s="83" t="e">
        <f t="shared" ref="K11:K21" si="3">_xlfn.STDEV.S(G11:I11)</f>
        <v>#DIV/0!</v>
      </c>
      <c r="L11" s="81"/>
      <c r="M11" s="81"/>
      <c r="N11" s="81"/>
      <c r="O11" s="83" t="e">
        <f t="shared" ref="O11:O21" si="4">AVERAGE(L11:N11)</f>
        <v>#DIV/0!</v>
      </c>
      <c r="P11" s="83" t="e">
        <f t="shared" ref="P11:P21" si="5">_xlfn.STDEV.S(L11:N11)</f>
        <v>#DIV/0!</v>
      </c>
      <c r="Q11" s="81"/>
      <c r="R11" s="81"/>
      <c r="S11" s="81"/>
      <c r="T11" s="84" t="e">
        <f t="shared" ref="T11:T21" si="6">AVERAGE(Q11:S11)</f>
        <v>#DIV/0!</v>
      </c>
      <c r="U11" s="84" t="e">
        <f t="shared" ref="U11:U21" si="7">_xlfn.STDEV.S(Q11:S11)</f>
        <v>#DIV/0!</v>
      </c>
      <c r="V11" s="84" t="e">
        <f t="shared" ref="V11:V21" si="8">J11*O11*T11/1000</f>
        <v>#DIV/0!</v>
      </c>
      <c r="W11" s="86"/>
      <c r="X11" s="87"/>
      <c r="Y11" s="88"/>
      <c r="Z11" s="90"/>
    </row>
    <row r="12" spans="1:26" x14ac:dyDescent="0.45">
      <c r="A12" s="79">
        <v>4</v>
      </c>
      <c r="B12" s="82"/>
      <c r="C12" s="82"/>
      <c r="D12" s="82"/>
      <c r="E12" s="82" t="e">
        <f t="shared" si="0"/>
        <v>#DIV/0!</v>
      </c>
      <c r="F12" s="82" t="e">
        <f t="shared" si="1"/>
        <v>#DIV/0!</v>
      </c>
      <c r="G12" s="81"/>
      <c r="H12" s="81"/>
      <c r="I12" s="81"/>
      <c r="J12" s="83" t="e">
        <f t="shared" si="2"/>
        <v>#DIV/0!</v>
      </c>
      <c r="K12" s="83" t="e">
        <f t="shared" si="3"/>
        <v>#DIV/0!</v>
      </c>
      <c r="L12" s="81"/>
      <c r="M12" s="81"/>
      <c r="N12" s="81"/>
      <c r="O12" s="83" t="e">
        <f t="shared" si="4"/>
        <v>#DIV/0!</v>
      </c>
      <c r="P12" s="83" t="e">
        <f t="shared" si="5"/>
        <v>#DIV/0!</v>
      </c>
      <c r="Q12" s="81"/>
      <c r="R12" s="81"/>
      <c r="S12" s="81"/>
      <c r="T12" s="84" t="e">
        <f t="shared" si="6"/>
        <v>#DIV/0!</v>
      </c>
      <c r="U12" s="84" t="e">
        <f t="shared" si="7"/>
        <v>#DIV/0!</v>
      </c>
      <c r="V12" s="84" t="e">
        <f t="shared" si="8"/>
        <v>#DIV/0!</v>
      </c>
      <c r="W12" s="86"/>
      <c r="X12" s="87"/>
      <c r="Y12" s="88"/>
      <c r="Z12" s="90"/>
    </row>
    <row r="13" spans="1:26" x14ac:dyDescent="0.45">
      <c r="A13" s="79">
        <v>6</v>
      </c>
      <c r="B13" s="82"/>
      <c r="C13" s="82"/>
      <c r="D13" s="82"/>
      <c r="E13" s="82" t="e">
        <f t="shared" si="0"/>
        <v>#DIV/0!</v>
      </c>
      <c r="F13" s="82" t="e">
        <f t="shared" si="1"/>
        <v>#DIV/0!</v>
      </c>
      <c r="G13" s="81"/>
      <c r="H13" s="81"/>
      <c r="I13" s="81"/>
      <c r="J13" s="83" t="e">
        <f t="shared" si="2"/>
        <v>#DIV/0!</v>
      </c>
      <c r="K13" s="83" t="e">
        <f t="shared" si="3"/>
        <v>#DIV/0!</v>
      </c>
      <c r="L13" s="81"/>
      <c r="M13" s="81"/>
      <c r="N13" s="81"/>
      <c r="O13" s="83" t="e">
        <f t="shared" si="4"/>
        <v>#DIV/0!</v>
      </c>
      <c r="P13" s="83" t="e">
        <f t="shared" si="5"/>
        <v>#DIV/0!</v>
      </c>
      <c r="Q13" s="81"/>
      <c r="R13" s="81"/>
      <c r="S13" s="81"/>
      <c r="T13" s="84" t="e">
        <f t="shared" si="6"/>
        <v>#DIV/0!</v>
      </c>
      <c r="U13" s="84" t="e">
        <f t="shared" si="7"/>
        <v>#DIV/0!</v>
      </c>
      <c r="V13" s="84" t="e">
        <f t="shared" si="8"/>
        <v>#DIV/0!</v>
      </c>
      <c r="W13" s="86"/>
      <c r="X13" s="87"/>
      <c r="Y13" s="88"/>
      <c r="Z13" s="90"/>
    </row>
    <row r="14" spans="1:26" x14ac:dyDescent="0.45">
      <c r="A14" s="79"/>
      <c r="B14" s="82"/>
      <c r="C14" s="82"/>
      <c r="D14" s="82"/>
      <c r="E14" s="82" t="e">
        <f t="shared" si="0"/>
        <v>#DIV/0!</v>
      </c>
      <c r="F14" s="82" t="e">
        <f t="shared" si="1"/>
        <v>#DIV/0!</v>
      </c>
      <c r="G14" s="83"/>
      <c r="H14" s="83"/>
      <c r="I14" s="83"/>
      <c r="J14" s="83" t="e">
        <f t="shared" si="2"/>
        <v>#DIV/0!</v>
      </c>
      <c r="K14" s="83" t="e">
        <f t="shared" si="3"/>
        <v>#DIV/0!</v>
      </c>
      <c r="L14" s="82"/>
      <c r="M14" s="82"/>
      <c r="N14" s="82"/>
      <c r="O14" s="83" t="e">
        <f t="shared" si="4"/>
        <v>#DIV/0!</v>
      </c>
      <c r="P14" s="83" t="e">
        <f t="shared" si="5"/>
        <v>#DIV/0!</v>
      </c>
      <c r="Q14" s="82"/>
      <c r="R14" s="82"/>
      <c r="S14" s="82"/>
      <c r="T14" s="84" t="e">
        <f t="shared" si="6"/>
        <v>#DIV/0!</v>
      </c>
      <c r="U14" s="84" t="e">
        <f t="shared" si="7"/>
        <v>#DIV/0!</v>
      </c>
      <c r="V14" s="84" t="e">
        <f t="shared" si="8"/>
        <v>#DIV/0!</v>
      </c>
      <c r="W14" s="86"/>
      <c r="X14" s="87"/>
      <c r="Y14" s="88"/>
      <c r="Z14" s="91"/>
    </row>
    <row r="15" spans="1:26" x14ac:dyDescent="0.45">
      <c r="A15" s="79">
        <v>24</v>
      </c>
      <c r="B15" s="82"/>
      <c r="C15" s="82"/>
      <c r="D15" s="82"/>
      <c r="E15" s="82" t="e">
        <f t="shared" si="0"/>
        <v>#DIV/0!</v>
      </c>
      <c r="F15" s="82" t="e">
        <f t="shared" si="1"/>
        <v>#DIV/0!</v>
      </c>
      <c r="G15" s="83"/>
      <c r="H15" s="83"/>
      <c r="I15" s="83"/>
      <c r="J15" s="83" t="e">
        <f t="shared" si="2"/>
        <v>#DIV/0!</v>
      </c>
      <c r="K15" s="83" t="e">
        <f t="shared" si="3"/>
        <v>#DIV/0!</v>
      </c>
      <c r="L15" s="82"/>
      <c r="M15" s="82"/>
      <c r="N15" s="82"/>
      <c r="O15" s="83" t="e">
        <f t="shared" si="4"/>
        <v>#DIV/0!</v>
      </c>
      <c r="P15" s="83" t="e">
        <f t="shared" si="5"/>
        <v>#DIV/0!</v>
      </c>
      <c r="Q15" s="82"/>
      <c r="R15" s="82"/>
      <c r="S15" s="82"/>
      <c r="T15" s="84" t="e">
        <f t="shared" si="6"/>
        <v>#DIV/0!</v>
      </c>
      <c r="U15" s="84" t="e">
        <f t="shared" si="7"/>
        <v>#DIV/0!</v>
      </c>
      <c r="V15" s="84" t="e">
        <f t="shared" si="8"/>
        <v>#DIV/0!</v>
      </c>
      <c r="W15" s="86"/>
      <c r="X15" s="87"/>
      <c r="Y15" s="88"/>
      <c r="Z15" s="91"/>
    </row>
    <row r="16" spans="1:26" x14ac:dyDescent="0.45">
      <c r="A16" s="79">
        <v>48</v>
      </c>
      <c r="B16" s="82"/>
      <c r="C16" s="82"/>
      <c r="D16" s="82"/>
      <c r="E16" s="82" t="e">
        <f t="shared" si="0"/>
        <v>#DIV/0!</v>
      </c>
      <c r="F16" s="82" t="e">
        <f t="shared" si="1"/>
        <v>#DIV/0!</v>
      </c>
      <c r="G16" s="81"/>
      <c r="H16" s="81"/>
      <c r="I16" s="81"/>
      <c r="J16" s="83" t="e">
        <f t="shared" si="2"/>
        <v>#DIV/0!</v>
      </c>
      <c r="K16" s="83" t="e">
        <f t="shared" si="3"/>
        <v>#DIV/0!</v>
      </c>
      <c r="L16" s="79"/>
      <c r="M16" s="79"/>
      <c r="N16" s="79"/>
      <c r="O16" s="83" t="e">
        <f t="shared" si="4"/>
        <v>#DIV/0!</v>
      </c>
      <c r="P16" s="83" t="e">
        <f t="shared" si="5"/>
        <v>#DIV/0!</v>
      </c>
      <c r="Q16" s="81"/>
      <c r="R16" s="81"/>
      <c r="S16" s="81"/>
      <c r="T16" s="84" t="e">
        <f t="shared" si="6"/>
        <v>#DIV/0!</v>
      </c>
      <c r="U16" s="84" t="e">
        <f t="shared" si="7"/>
        <v>#DIV/0!</v>
      </c>
      <c r="V16" s="84" t="e">
        <f t="shared" si="8"/>
        <v>#DIV/0!</v>
      </c>
      <c r="W16" s="86"/>
      <c r="X16" s="87"/>
      <c r="Y16" s="88"/>
      <c r="Z16" s="91"/>
    </row>
    <row r="17" spans="1:26" x14ac:dyDescent="0.45">
      <c r="A17" s="79">
        <v>72</v>
      </c>
      <c r="B17" s="82"/>
      <c r="C17" s="82"/>
      <c r="D17" s="82"/>
      <c r="E17" s="82" t="e">
        <f t="shared" si="0"/>
        <v>#DIV/0!</v>
      </c>
      <c r="F17" s="82" t="e">
        <f t="shared" si="1"/>
        <v>#DIV/0!</v>
      </c>
      <c r="G17" s="81"/>
      <c r="H17" s="81"/>
      <c r="I17" s="81"/>
      <c r="J17" s="83" t="e">
        <f t="shared" si="2"/>
        <v>#DIV/0!</v>
      </c>
      <c r="K17" s="83" t="e">
        <f t="shared" si="3"/>
        <v>#DIV/0!</v>
      </c>
      <c r="L17" s="79"/>
      <c r="M17" s="79"/>
      <c r="N17" s="79"/>
      <c r="O17" s="83" t="e">
        <f t="shared" si="4"/>
        <v>#DIV/0!</v>
      </c>
      <c r="P17" s="83" t="e">
        <f t="shared" si="5"/>
        <v>#DIV/0!</v>
      </c>
      <c r="Q17" s="81"/>
      <c r="R17" s="81"/>
      <c r="S17" s="81"/>
      <c r="T17" s="84" t="e">
        <f t="shared" si="6"/>
        <v>#DIV/0!</v>
      </c>
      <c r="U17" s="84" t="e">
        <f t="shared" si="7"/>
        <v>#DIV/0!</v>
      </c>
      <c r="V17" s="84" t="e">
        <f t="shared" si="8"/>
        <v>#DIV/0!</v>
      </c>
      <c r="W17" s="86"/>
      <c r="X17" s="87"/>
      <c r="Y17" s="88"/>
      <c r="Z17" s="91"/>
    </row>
    <row r="18" spans="1:26" x14ac:dyDescent="0.45">
      <c r="A18" s="79">
        <v>96</v>
      </c>
      <c r="B18" s="82"/>
      <c r="C18" s="82"/>
      <c r="D18" s="82"/>
      <c r="E18" s="82" t="e">
        <f t="shared" si="0"/>
        <v>#DIV/0!</v>
      </c>
      <c r="F18" s="82" t="e">
        <f t="shared" si="1"/>
        <v>#DIV/0!</v>
      </c>
      <c r="G18" s="81"/>
      <c r="H18" s="81"/>
      <c r="I18" s="81"/>
      <c r="J18" s="83" t="e">
        <f t="shared" si="2"/>
        <v>#DIV/0!</v>
      </c>
      <c r="K18" s="83" t="e">
        <f t="shared" si="3"/>
        <v>#DIV/0!</v>
      </c>
      <c r="L18" s="81"/>
      <c r="M18" s="81"/>
      <c r="N18" s="81"/>
      <c r="O18" s="83" t="e">
        <f t="shared" si="4"/>
        <v>#DIV/0!</v>
      </c>
      <c r="P18" s="83" t="e">
        <f t="shared" si="5"/>
        <v>#DIV/0!</v>
      </c>
      <c r="Q18" s="81"/>
      <c r="R18" s="81"/>
      <c r="S18" s="81"/>
      <c r="T18" s="84" t="e">
        <f t="shared" si="6"/>
        <v>#DIV/0!</v>
      </c>
      <c r="U18" s="84" t="e">
        <f t="shared" si="7"/>
        <v>#DIV/0!</v>
      </c>
      <c r="V18" s="84" t="e">
        <f t="shared" si="8"/>
        <v>#DIV/0!</v>
      </c>
      <c r="W18" s="86"/>
      <c r="X18" s="87"/>
      <c r="Y18" s="88"/>
      <c r="Z18" s="91"/>
    </row>
    <row r="19" spans="1:26" x14ac:dyDescent="0.45">
      <c r="A19" s="79">
        <v>120</v>
      </c>
      <c r="B19" s="82"/>
      <c r="C19" s="82"/>
      <c r="D19" s="82"/>
      <c r="E19" s="82" t="e">
        <f t="shared" si="0"/>
        <v>#DIV/0!</v>
      </c>
      <c r="F19" s="82" t="e">
        <f t="shared" si="1"/>
        <v>#DIV/0!</v>
      </c>
      <c r="G19" s="81"/>
      <c r="H19" s="81"/>
      <c r="I19" s="81"/>
      <c r="J19" s="83" t="e">
        <f t="shared" si="2"/>
        <v>#DIV/0!</v>
      </c>
      <c r="K19" s="83" t="e">
        <f t="shared" si="3"/>
        <v>#DIV/0!</v>
      </c>
      <c r="L19" s="81"/>
      <c r="M19" s="81"/>
      <c r="N19" s="81"/>
      <c r="O19" s="83" t="e">
        <f t="shared" si="4"/>
        <v>#DIV/0!</v>
      </c>
      <c r="P19" s="83" t="e">
        <f t="shared" si="5"/>
        <v>#DIV/0!</v>
      </c>
      <c r="Q19" s="81"/>
      <c r="R19" s="81"/>
      <c r="S19" s="81"/>
      <c r="T19" s="84" t="e">
        <f t="shared" si="6"/>
        <v>#DIV/0!</v>
      </c>
      <c r="U19" s="84" t="e">
        <f t="shared" si="7"/>
        <v>#DIV/0!</v>
      </c>
      <c r="V19" s="84" t="e">
        <f t="shared" si="8"/>
        <v>#DIV/0!</v>
      </c>
      <c r="W19" s="86"/>
      <c r="X19" s="87"/>
      <c r="Y19" s="88"/>
      <c r="Z19" s="91"/>
    </row>
    <row r="20" spans="1:26" x14ac:dyDescent="0.45">
      <c r="A20" s="79">
        <v>144</v>
      </c>
      <c r="B20" s="82"/>
      <c r="C20" s="82"/>
      <c r="D20" s="82"/>
      <c r="E20" s="82" t="e">
        <f t="shared" si="0"/>
        <v>#DIV/0!</v>
      </c>
      <c r="F20" s="82" t="e">
        <f t="shared" si="1"/>
        <v>#DIV/0!</v>
      </c>
      <c r="G20" s="81"/>
      <c r="H20" s="81"/>
      <c r="I20" s="81"/>
      <c r="J20" s="83" t="e">
        <f t="shared" si="2"/>
        <v>#DIV/0!</v>
      </c>
      <c r="K20" s="83" t="e">
        <f t="shared" si="3"/>
        <v>#DIV/0!</v>
      </c>
      <c r="L20" s="81"/>
      <c r="M20" s="81"/>
      <c r="N20" s="81"/>
      <c r="O20" s="83" t="e">
        <f t="shared" si="4"/>
        <v>#DIV/0!</v>
      </c>
      <c r="P20" s="83" t="e">
        <f t="shared" si="5"/>
        <v>#DIV/0!</v>
      </c>
      <c r="Q20" s="81"/>
      <c r="R20" s="81"/>
      <c r="S20" s="81"/>
      <c r="T20" s="84" t="e">
        <f t="shared" si="6"/>
        <v>#DIV/0!</v>
      </c>
      <c r="U20" s="84" t="e">
        <f t="shared" si="7"/>
        <v>#DIV/0!</v>
      </c>
      <c r="V20" s="84" t="e">
        <f t="shared" si="8"/>
        <v>#DIV/0!</v>
      </c>
      <c r="W20" s="86"/>
      <c r="X20" s="87"/>
      <c r="Y20" s="88"/>
      <c r="Z20" s="91"/>
    </row>
    <row r="21" spans="1:26" x14ac:dyDescent="0.45">
      <c r="A21" s="79">
        <v>168</v>
      </c>
      <c r="B21" s="82"/>
      <c r="C21" s="82"/>
      <c r="D21" s="82"/>
      <c r="E21" s="82" t="e">
        <f t="shared" si="0"/>
        <v>#DIV/0!</v>
      </c>
      <c r="F21" s="82" t="e">
        <f t="shared" si="1"/>
        <v>#DIV/0!</v>
      </c>
      <c r="G21" s="81"/>
      <c r="H21" s="81"/>
      <c r="I21" s="81"/>
      <c r="J21" s="83" t="e">
        <f t="shared" si="2"/>
        <v>#DIV/0!</v>
      </c>
      <c r="K21" s="83" t="e">
        <f t="shared" si="3"/>
        <v>#DIV/0!</v>
      </c>
      <c r="L21" s="81"/>
      <c r="M21" s="81"/>
      <c r="N21" s="81"/>
      <c r="O21" s="83" t="e">
        <f t="shared" si="4"/>
        <v>#DIV/0!</v>
      </c>
      <c r="P21" s="83" t="e">
        <f t="shared" si="5"/>
        <v>#DIV/0!</v>
      </c>
      <c r="Q21" s="81"/>
      <c r="R21" s="81"/>
      <c r="S21" s="81"/>
      <c r="T21" s="84" t="e">
        <f t="shared" si="6"/>
        <v>#DIV/0!</v>
      </c>
      <c r="U21" s="84" t="e">
        <f t="shared" si="7"/>
        <v>#DIV/0!</v>
      </c>
      <c r="V21" s="84" t="e">
        <f t="shared" si="8"/>
        <v>#DIV/0!</v>
      </c>
      <c r="W21" s="86"/>
      <c r="X21" s="87"/>
      <c r="Y21" s="88"/>
      <c r="Z21" s="91"/>
    </row>
    <row r="22" spans="1:26" x14ac:dyDescent="0.45">
      <c r="B22" s="82"/>
      <c r="E22" s="82"/>
      <c r="F22" s="5"/>
      <c r="G22" s="66"/>
      <c r="H22" s="66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3" spans="1:26" x14ac:dyDescent="0.45">
      <c r="B23" s="82"/>
      <c r="E23" s="82"/>
      <c r="F23" s="5"/>
      <c r="G23" s="119"/>
      <c r="H23" s="119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1:26" x14ac:dyDescent="0.45">
      <c r="B24" s="82"/>
      <c r="E24" s="82"/>
      <c r="F24" s="5"/>
      <c r="G24" s="66"/>
      <c r="H24" s="66"/>
      <c r="I24" s="12"/>
      <c r="J24" s="12"/>
      <c r="K24" s="83"/>
      <c r="L24" s="81"/>
      <c r="M24" s="81"/>
      <c r="N24" s="81"/>
      <c r="O24" s="83"/>
      <c r="P24" s="83"/>
      <c r="Q24" s="81"/>
      <c r="R24" s="81"/>
      <c r="S24" s="81"/>
      <c r="T24" s="84"/>
      <c r="U24" s="83"/>
      <c r="V24" s="85"/>
      <c r="W24" s="86"/>
      <c r="X24" s="121"/>
    </row>
    <row r="25" spans="1:26" x14ac:dyDescent="0.45">
      <c r="F25" s="5"/>
      <c r="G25" s="66"/>
      <c r="H25" s="66"/>
      <c r="I25" s="12"/>
      <c r="J25" s="12"/>
      <c r="K25" s="83"/>
      <c r="L25" s="12"/>
      <c r="M25" s="12"/>
      <c r="N25" s="12"/>
      <c r="O25" s="12"/>
      <c r="P25" s="83"/>
      <c r="Q25" s="12"/>
      <c r="R25" s="12"/>
      <c r="S25" s="12"/>
      <c r="T25" s="12"/>
      <c r="U25" s="83"/>
      <c r="V25" s="12"/>
      <c r="W25" s="86"/>
      <c r="X25" s="121"/>
    </row>
    <row r="26" spans="1:26" x14ac:dyDescent="0.45">
      <c r="F26" s="5"/>
      <c r="G26" s="66"/>
      <c r="H26" s="66"/>
      <c r="I26" s="12"/>
      <c r="J26" s="12"/>
      <c r="K26" s="83"/>
      <c r="L26" s="120"/>
      <c r="M26" s="120"/>
      <c r="N26" s="120"/>
      <c r="O26" s="120"/>
      <c r="P26" s="83"/>
      <c r="Q26" s="120"/>
      <c r="R26" s="120"/>
      <c r="S26" s="120"/>
      <c r="T26" s="120"/>
      <c r="U26" s="83"/>
      <c r="V26" s="120"/>
      <c r="W26" s="86"/>
      <c r="X26" s="121"/>
    </row>
    <row r="27" spans="1:26" x14ac:dyDescent="0.45">
      <c r="F27" s="5"/>
      <c r="G27" s="66"/>
      <c r="H27" s="66"/>
      <c r="I27" s="12"/>
      <c r="J27" s="12"/>
      <c r="K27" s="83"/>
      <c r="L27" s="15"/>
      <c r="M27" s="15"/>
      <c r="N27" s="15"/>
      <c r="O27" s="15"/>
      <c r="P27" s="83"/>
      <c r="Q27" s="15"/>
      <c r="R27" s="15"/>
      <c r="S27" s="15"/>
      <c r="T27" s="15"/>
      <c r="U27" s="83"/>
      <c r="V27" s="15"/>
      <c r="W27" s="86"/>
      <c r="X27" s="121"/>
    </row>
    <row r="28" spans="1:26" x14ac:dyDescent="0.45">
      <c r="F28" s="5"/>
      <c r="G28" s="66"/>
      <c r="H28" s="66"/>
      <c r="I28" s="12"/>
      <c r="J28" s="12"/>
      <c r="K28" s="83"/>
      <c r="L28" s="15"/>
      <c r="M28" s="15"/>
      <c r="N28" s="15"/>
      <c r="O28" s="15"/>
      <c r="P28" s="83"/>
      <c r="Q28" s="15"/>
      <c r="R28" s="15"/>
      <c r="S28" s="15"/>
      <c r="T28" s="15"/>
      <c r="U28" s="83"/>
      <c r="V28" s="15"/>
      <c r="W28" s="86"/>
      <c r="X28" s="121"/>
    </row>
    <row r="29" spans="1:26" x14ac:dyDescent="0.45">
      <c r="K29" s="83"/>
      <c r="L29" s="4"/>
      <c r="M29" s="4"/>
      <c r="N29" s="4"/>
      <c r="O29" s="4"/>
      <c r="P29" s="83"/>
      <c r="Q29" s="4"/>
      <c r="R29" s="4"/>
      <c r="S29" s="4"/>
      <c r="T29" s="4"/>
      <c r="U29" s="83"/>
      <c r="V29" s="4"/>
      <c r="W29" s="86"/>
      <c r="X29" s="121"/>
    </row>
  </sheetData>
  <mergeCells count="6">
    <mergeCell ref="A7:V7"/>
    <mergeCell ref="X7:Z7"/>
    <mergeCell ref="B8:F8"/>
    <mergeCell ref="G8:K8"/>
    <mergeCell ref="L8:P8"/>
    <mergeCell ref="Q8:U8"/>
  </mergeCells>
  <hyperlinks>
    <hyperlink ref="A1" location="'Sample List'!A1" display="'Sample List'!A1" xr:uid="{00000000-0004-0000-1200-000000000000}"/>
    <hyperlink ref="B1" location="'Calculations file'!A1" display="'Calculations file'!A1" xr:uid="{00000000-0004-0000-1200-000001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S63"/>
  <sheetViews>
    <sheetView tabSelected="1" zoomScale="40" zoomScaleNormal="40" zoomScaleSheetLayoutView="50" workbookViewId="0">
      <selection activeCell="B12" sqref="B12"/>
    </sheetView>
  </sheetViews>
  <sheetFormatPr defaultRowHeight="13.8" x14ac:dyDescent="0.45"/>
  <cols>
    <col min="2" max="2" width="5.76171875" bestFit="1" customWidth="1"/>
    <col min="3" max="3" width="4.76171875" bestFit="1" customWidth="1"/>
    <col min="4" max="4" width="8.140625" bestFit="1" customWidth="1"/>
    <col min="5" max="5" width="6.234375" bestFit="1" customWidth="1"/>
    <col min="6" max="6" width="9.140625" bestFit="1" customWidth="1"/>
    <col min="7" max="7" width="7" customWidth="1"/>
    <col min="8" max="8" width="4.37890625" customWidth="1"/>
    <col min="9" max="9" width="12.76171875" customWidth="1"/>
    <col min="10" max="10" width="6.6171875" bestFit="1" customWidth="1"/>
    <col min="11" max="14" width="6.6171875" customWidth="1"/>
    <col min="16" max="22" width="8.76171875" customWidth="1"/>
    <col min="29" max="29" width="8.140625" customWidth="1"/>
    <col min="30" max="30" width="8.140625" bestFit="1" customWidth="1"/>
    <col min="31" max="35" width="8.140625" customWidth="1"/>
    <col min="46" max="50" width="8.76171875" customWidth="1"/>
    <col min="51" max="51" width="4.37890625" customWidth="1"/>
    <col min="52" max="52" width="8.76171875" customWidth="1"/>
    <col min="57" max="57" width="10" customWidth="1"/>
    <col min="64" max="64" width="6.140625" bestFit="1" customWidth="1"/>
    <col min="67" max="69" width="11.140625" customWidth="1"/>
    <col min="73" max="73" width="11.234375" customWidth="1"/>
    <col min="74" max="74" width="9.140625" bestFit="1" customWidth="1"/>
    <col min="75" max="76" width="9.140625" customWidth="1"/>
    <col min="77" max="77" width="11.140625" bestFit="1" customWidth="1"/>
    <col min="78" max="78" width="11.140625" customWidth="1"/>
    <col min="100" max="100" width="9.47265625" bestFit="1" customWidth="1"/>
    <col min="101" max="101" width="9.234375" bestFit="1" customWidth="1"/>
    <col min="102" max="102" width="6.6171875" bestFit="1" customWidth="1"/>
    <col min="103" max="103" width="16.37890625" bestFit="1" customWidth="1"/>
    <col min="104" max="104" width="9.140625" customWidth="1"/>
    <col min="105" max="105" width="8.37890625" customWidth="1"/>
    <col min="106" max="106" width="6.6171875" bestFit="1" customWidth="1"/>
    <col min="109" max="109" width="11.76171875" bestFit="1" customWidth="1"/>
    <col min="110" max="110" width="6.6171875" bestFit="1" customWidth="1"/>
    <col min="111" max="112" width="6.6171875" customWidth="1"/>
    <col min="155" max="155" width="11.76171875" bestFit="1" customWidth="1"/>
    <col min="157" max="157" width="19.234375" bestFit="1" customWidth="1"/>
    <col min="175" max="175" width="9.85546875" customWidth="1"/>
  </cols>
  <sheetData>
    <row r="1" spans="1:201" x14ac:dyDescent="0.45">
      <c r="CH1" s="12"/>
      <c r="DY1" s="12"/>
      <c r="FP1" s="12"/>
      <c r="FQ1" s="12"/>
      <c r="FR1" s="157" t="s">
        <v>85</v>
      </c>
      <c r="FS1" s="158"/>
      <c r="FT1" s="158"/>
      <c r="FU1" s="158"/>
      <c r="FV1" s="158"/>
      <c r="FW1" s="158"/>
      <c r="FX1" s="158"/>
      <c r="FY1" s="159"/>
      <c r="GA1" s="12"/>
      <c r="GB1" s="157" t="s">
        <v>85</v>
      </c>
      <c r="GC1" s="158"/>
      <c r="GD1" s="158"/>
      <c r="GE1" s="158"/>
      <c r="GF1" s="158"/>
      <c r="GG1" s="158"/>
      <c r="GH1" s="158"/>
      <c r="GI1" s="159"/>
      <c r="GK1" s="12"/>
      <c r="GL1" s="157" t="s">
        <v>94</v>
      </c>
      <c r="GM1" s="158"/>
      <c r="GN1" s="158"/>
      <c r="GO1" s="158"/>
      <c r="GP1" s="158"/>
      <c r="GQ1" s="158"/>
      <c r="GR1" s="158"/>
      <c r="GS1" s="159"/>
    </row>
    <row r="2" spans="1:201" x14ac:dyDescent="0.45">
      <c r="I2" s="164" t="s">
        <v>117</v>
      </c>
      <c r="J2" s="165"/>
      <c r="K2" s="165"/>
      <c r="L2" s="165"/>
      <c r="M2" s="165"/>
      <c r="N2" s="166"/>
      <c r="P2" s="164" t="s">
        <v>118</v>
      </c>
      <c r="Q2" s="165"/>
      <c r="R2" s="165"/>
      <c r="S2" s="165"/>
      <c r="T2" s="165"/>
      <c r="U2" s="166"/>
      <c r="W2" s="164" t="s">
        <v>119</v>
      </c>
      <c r="X2" s="165"/>
      <c r="Y2" s="165"/>
      <c r="Z2" s="165"/>
      <c r="AA2" s="165"/>
      <c r="AB2" s="166"/>
      <c r="AC2" s="94"/>
      <c r="AD2" s="164" t="s">
        <v>120</v>
      </c>
      <c r="AE2" s="165"/>
      <c r="AF2" s="165"/>
      <c r="AG2" s="165"/>
      <c r="AH2" s="165"/>
      <c r="AI2" s="166"/>
      <c r="AK2" s="167" t="s">
        <v>145</v>
      </c>
      <c r="AL2" s="168"/>
      <c r="AM2" s="168"/>
      <c r="AN2" s="168"/>
      <c r="AO2" s="168"/>
      <c r="AP2" s="169"/>
      <c r="AQ2" s="80"/>
      <c r="AZ2" s="164" t="s">
        <v>121</v>
      </c>
      <c r="BA2" s="165"/>
      <c r="BB2" s="165"/>
      <c r="BC2" s="165"/>
      <c r="BD2" s="165"/>
      <c r="BE2" s="166"/>
      <c r="BG2" s="164" t="s">
        <v>122</v>
      </c>
      <c r="BH2" s="165"/>
      <c r="BI2" s="165"/>
      <c r="BJ2" s="165"/>
      <c r="BK2" s="165"/>
      <c r="BL2" s="166"/>
      <c r="BN2" s="164" t="s">
        <v>123</v>
      </c>
      <c r="BO2" s="165"/>
      <c r="BP2" s="165"/>
      <c r="BQ2" s="165"/>
      <c r="BR2" s="165"/>
      <c r="BS2" s="166"/>
      <c r="BT2" s="94"/>
      <c r="BU2" s="164" t="s">
        <v>124</v>
      </c>
      <c r="BV2" s="165"/>
      <c r="BW2" s="165"/>
      <c r="BX2" s="165"/>
      <c r="BY2" s="165"/>
      <c r="BZ2" s="166"/>
      <c r="CB2" s="167" t="s">
        <v>146</v>
      </c>
      <c r="CC2" s="168"/>
      <c r="CD2" s="168"/>
      <c r="CE2" s="168"/>
      <c r="CF2" s="168"/>
      <c r="CG2" s="169"/>
      <c r="CH2" s="41"/>
      <c r="CQ2" s="164" t="s">
        <v>125</v>
      </c>
      <c r="CR2" s="165"/>
      <c r="CS2" s="165"/>
      <c r="CT2" s="165"/>
      <c r="CU2" s="165"/>
      <c r="CV2" s="166"/>
      <c r="CX2" s="164" t="s">
        <v>126</v>
      </c>
      <c r="CY2" s="165"/>
      <c r="CZ2" s="165"/>
      <c r="DA2" s="165"/>
      <c r="DB2" s="165"/>
      <c r="DC2" s="166"/>
      <c r="DE2" s="164" t="s">
        <v>127</v>
      </c>
      <c r="DF2" s="165"/>
      <c r="DG2" s="165"/>
      <c r="DH2" s="165"/>
      <c r="DI2" s="165"/>
      <c r="DJ2" s="166"/>
      <c r="DK2" s="94"/>
      <c r="DL2" s="164" t="s">
        <v>128</v>
      </c>
      <c r="DM2" s="165"/>
      <c r="DN2" s="165"/>
      <c r="DO2" s="165"/>
      <c r="DP2" s="165"/>
      <c r="DQ2" s="166"/>
      <c r="DS2" s="167" t="s">
        <v>145</v>
      </c>
      <c r="DT2" s="168"/>
      <c r="DU2" s="168"/>
      <c r="DV2" s="168"/>
      <c r="DW2" s="168"/>
      <c r="DX2" s="169"/>
      <c r="DY2" s="41"/>
      <c r="EH2" s="164" t="s">
        <v>129</v>
      </c>
      <c r="EI2" s="165"/>
      <c r="EJ2" s="165"/>
      <c r="EK2" s="165"/>
      <c r="EL2" s="165"/>
      <c r="EM2" s="166"/>
      <c r="EO2" s="164" t="s">
        <v>130</v>
      </c>
      <c r="EP2" s="165"/>
      <c r="EQ2" s="165"/>
      <c r="ER2" s="165"/>
      <c r="ES2" s="165"/>
      <c r="ET2" s="166"/>
      <c r="EV2" s="164" t="s">
        <v>131</v>
      </c>
      <c r="EW2" s="165"/>
      <c r="EX2" s="165"/>
      <c r="EY2" s="165"/>
      <c r="EZ2" s="165"/>
      <c r="FA2" s="166"/>
      <c r="FB2" s="94"/>
      <c r="FC2" s="164" t="s">
        <v>132</v>
      </c>
      <c r="FD2" s="165"/>
      <c r="FE2" s="165"/>
      <c r="FF2" s="165"/>
      <c r="FG2" s="165"/>
      <c r="FH2" s="166"/>
      <c r="FJ2" s="167" t="s">
        <v>146</v>
      </c>
      <c r="FK2" s="168"/>
      <c r="FL2" s="168"/>
      <c r="FM2" s="168"/>
      <c r="FN2" s="168"/>
      <c r="FO2" s="169"/>
      <c r="FP2" s="41"/>
      <c r="FQ2" s="41"/>
      <c r="FR2" s="160" t="s">
        <v>140</v>
      </c>
      <c r="FS2" s="161"/>
      <c r="FT2" s="161" t="s">
        <v>141</v>
      </c>
      <c r="FU2" s="162"/>
      <c r="FV2" s="161" t="s">
        <v>142</v>
      </c>
      <c r="FW2" s="161"/>
      <c r="FX2" s="161" t="s">
        <v>143</v>
      </c>
      <c r="FY2" s="163"/>
      <c r="GA2" s="41"/>
      <c r="GB2" s="160" t="s">
        <v>140</v>
      </c>
      <c r="GC2" s="161"/>
      <c r="GD2" s="161" t="s">
        <v>141</v>
      </c>
      <c r="GE2" s="162"/>
      <c r="GF2" s="161" t="s">
        <v>142</v>
      </c>
      <c r="GG2" s="161"/>
      <c r="GH2" s="161" t="s">
        <v>143</v>
      </c>
      <c r="GI2" s="163"/>
      <c r="GK2" s="41"/>
      <c r="GL2" s="160" t="s">
        <v>140</v>
      </c>
      <c r="GM2" s="161"/>
      <c r="GN2" s="161" t="s">
        <v>141</v>
      </c>
      <c r="GO2" s="162"/>
      <c r="GP2" s="161" t="s">
        <v>142</v>
      </c>
      <c r="GQ2" s="161"/>
      <c r="GR2" s="161" t="s">
        <v>143</v>
      </c>
      <c r="GS2" s="163"/>
    </row>
    <row r="3" spans="1:201" ht="184.2" x14ac:dyDescent="0.45">
      <c r="B3" s="33" t="s">
        <v>52</v>
      </c>
      <c r="C3" s="33" t="s">
        <v>44</v>
      </c>
      <c r="D3" s="33" t="s">
        <v>45</v>
      </c>
      <c r="E3" s="33" t="s">
        <v>48</v>
      </c>
      <c r="F3" s="33" t="s">
        <v>82</v>
      </c>
      <c r="G3" s="33"/>
      <c r="H3" s="34" t="s">
        <v>54</v>
      </c>
      <c r="I3" s="35" t="s">
        <v>53</v>
      </c>
      <c r="J3" s="45" t="s">
        <v>55</v>
      </c>
      <c r="K3" s="45" t="s">
        <v>87</v>
      </c>
      <c r="L3" s="45" t="s">
        <v>107</v>
      </c>
      <c r="M3" s="45" t="s">
        <v>80</v>
      </c>
      <c r="N3" s="44" t="s">
        <v>91</v>
      </c>
      <c r="O3" s="33"/>
      <c r="P3" s="35" t="s">
        <v>53</v>
      </c>
      <c r="Q3" s="45" t="s">
        <v>55</v>
      </c>
      <c r="R3" s="45" t="s">
        <v>87</v>
      </c>
      <c r="S3" s="45" t="s">
        <v>107</v>
      </c>
      <c r="T3" s="45" t="s">
        <v>80</v>
      </c>
      <c r="U3" s="44" t="s">
        <v>91</v>
      </c>
      <c r="V3" s="33"/>
      <c r="W3" s="35" t="s">
        <v>53</v>
      </c>
      <c r="X3" s="45" t="s">
        <v>55</v>
      </c>
      <c r="Y3" s="45" t="s">
        <v>87</v>
      </c>
      <c r="Z3" s="45" t="s">
        <v>107</v>
      </c>
      <c r="AA3" s="45" t="s">
        <v>80</v>
      </c>
      <c r="AB3" s="44" t="s">
        <v>91</v>
      </c>
      <c r="AC3" s="36"/>
      <c r="AD3" s="35" t="s">
        <v>53</v>
      </c>
      <c r="AE3" s="45" t="s">
        <v>55</v>
      </c>
      <c r="AF3" s="45" t="s">
        <v>87</v>
      </c>
      <c r="AG3" s="45" t="s">
        <v>88</v>
      </c>
      <c r="AH3" s="45" t="s">
        <v>80</v>
      </c>
      <c r="AI3" s="44" t="s">
        <v>91</v>
      </c>
      <c r="AJ3" s="33"/>
      <c r="AK3" s="35" t="s">
        <v>92</v>
      </c>
      <c r="AL3" s="45" t="s">
        <v>33</v>
      </c>
      <c r="AM3" s="45" t="s">
        <v>109</v>
      </c>
      <c r="AN3" s="45" t="s">
        <v>33</v>
      </c>
      <c r="AO3" s="45" t="s">
        <v>93</v>
      </c>
      <c r="AP3" s="44" t="s">
        <v>33</v>
      </c>
      <c r="AQ3" s="45"/>
      <c r="AS3" s="33" t="s">
        <v>52</v>
      </c>
      <c r="AT3" s="33" t="s">
        <v>44</v>
      </c>
      <c r="AU3" s="33" t="s">
        <v>45</v>
      </c>
      <c r="AV3" s="33" t="s">
        <v>48</v>
      </c>
      <c r="AW3" s="33" t="s">
        <v>82</v>
      </c>
      <c r="AX3" s="33"/>
      <c r="AY3" s="34" t="s">
        <v>54</v>
      </c>
      <c r="AZ3" s="35" t="s">
        <v>53</v>
      </c>
      <c r="BA3" s="45" t="s">
        <v>55</v>
      </c>
      <c r="BB3" s="45" t="s">
        <v>87</v>
      </c>
      <c r="BC3" s="45" t="s">
        <v>107</v>
      </c>
      <c r="BD3" s="45" t="s">
        <v>80</v>
      </c>
      <c r="BE3" s="44" t="s">
        <v>91</v>
      </c>
      <c r="BF3" s="33"/>
      <c r="BG3" s="35" t="s">
        <v>53</v>
      </c>
      <c r="BH3" s="45" t="s">
        <v>55</v>
      </c>
      <c r="BI3" s="45" t="s">
        <v>87</v>
      </c>
      <c r="BJ3" s="45" t="s">
        <v>107</v>
      </c>
      <c r="BK3" s="45" t="s">
        <v>80</v>
      </c>
      <c r="BL3" s="44" t="s">
        <v>91</v>
      </c>
      <c r="BM3" s="33"/>
      <c r="BN3" s="35" t="s">
        <v>53</v>
      </c>
      <c r="BO3" s="45" t="s">
        <v>55</v>
      </c>
      <c r="BP3" s="45" t="s">
        <v>87</v>
      </c>
      <c r="BQ3" s="45" t="s">
        <v>107</v>
      </c>
      <c r="BR3" s="45" t="s">
        <v>80</v>
      </c>
      <c r="BS3" s="44" t="s">
        <v>91</v>
      </c>
      <c r="BT3" s="36"/>
      <c r="BU3" s="35" t="s">
        <v>53</v>
      </c>
      <c r="BV3" s="45" t="s">
        <v>55</v>
      </c>
      <c r="BW3" s="45" t="s">
        <v>87</v>
      </c>
      <c r="BX3" s="45" t="s">
        <v>88</v>
      </c>
      <c r="BY3" s="45" t="s">
        <v>80</v>
      </c>
      <c r="BZ3" s="44" t="s">
        <v>91</v>
      </c>
      <c r="CA3" s="33"/>
      <c r="CB3" s="35" t="s">
        <v>92</v>
      </c>
      <c r="CC3" s="45" t="s">
        <v>33</v>
      </c>
      <c r="CD3" s="45" t="s">
        <v>109</v>
      </c>
      <c r="CE3" s="45" t="s">
        <v>33</v>
      </c>
      <c r="CF3" s="45" t="s">
        <v>93</v>
      </c>
      <c r="CG3" s="44" t="s">
        <v>33</v>
      </c>
      <c r="CH3" s="36"/>
      <c r="CJ3" s="33" t="s">
        <v>52</v>
      </c>
      <c r="CK3" s="33" t="s">
        <v>44</v>
      </c>
      <c r="CL3" s="33" t="s">
        <v>45</v>
      </c>
      <c r="CM3" s="33" t="s">
        <v>48</v>
      </c>
      <c r="CN3" s="33" t="s">
        <v>82</v>
      </c>
      <c r="CO3" s="33"/>
      <c r="CP3" s="34" t="s">
        <v>54</v>
      </c>
      <c r="CQ3" s="35" t="s">
        <v>53</v>
      </c>
      <c r="CR3" s="45" t="s">
        <v>55</v>
      </c>
      <c r="CS3" s="45" t="s">
        <v>87</v>
      </c>
      <c r="CT3" s="45" t="s">
        <v>107</v>
      </c>
      <c r="CU3" s="45" t="s">
        <v>80</v>
      </c>
      <c r="CV3" s="44" t="s">
        <v>91</v>
      </c>
      <c r="CW3" s="33"/>
      <c r="CX3" s="35" t="s">
        <v>53</v>
      </c>
      <c r="CY3" s="45" t="s">
        <v>55</v>
      </c>
      <c r="CZ3" s="45" t="s">
        <v>87</v>
      </c>
      <c r="DA3" s="45" t="s">
        <v>107</v>
      </c>
      <c r="DB3" s="45" t="s">
        <v>80</v>
      </c>
      <c r="DC3" s="44" t="s">
        <v>91</v>
      </c>
      <c r="DD3" s="33"/>
      <c r="DE3" s="35" t="s">
        <v>53</v>
      </c>
      <c r="DF3" s="45" t="s">
        <v>55</v>
      </c>
      <c r="DG3" s="45" t="s">
        <v>87</v>
      </c>
      <c r="DH3" s="45" t="s">
        <v>107</v>
      </c>
      <c r="DI3" s="45" t="s">
        <v>80</v>
      </c>
      <c r="DJ3" s="44" t="s">
        <v>91</v>
      </c>
      <c r="DK3" s="36"/>
      <c r="DL3" s="35" t="s">
        <v>53</v>
      </c>
      <c r="DM3" s="45" t="s">
        <v>55</v>
      </c>
      <c r="DN3" s="45" t="s">
        <v>87</v>
      </c>
      <c r="DO3" s="45" t="s">
        <v>88</v>
      </c>
      <c r="DP3" s="45" t="s">
        <v>80</v>
      </c>
      <c r="DQ3" s="44" t="s">
        <v>91</v>
      </c>
      <c r="DR3" s="33"/>
      <c r="DS3" s="35" t="s">
        <v>92</v>
      </c>
      <c r="DT3" s="45" t="s">
        <v>33</v>
      </c>
      <c r="DU3" s="45" t="s">
        <v>109</v>
      </c>
      <c r="DV3" s="45" t="s">
        <v>33</v>
      </c>
      <c r="DW3" s="45" t="s">
        <v>93</v>
      </c>
      <c r="DX3" s="44" t="s">
        <v>33</v>
      </c>
      <c r="DY3" s="36"/>
      <c r="EA3" s="33" t="s">
        <v>52</v>
      </c>
      <c r="EB3" s="33" t="s">
        <v>44</v>
      </c>
      <c r="EC3" s="33" t="s">
        <v>45</v>
      </c>
      <c r="ED3" s="33" t="s">
        <v>48</v>
      </c>
      <c r="EE3" s="33" t="s">
        <v>82</v>
      </c>
      <c r="EF3" s="33"/>
      <c r="EG3" s="34" t="s">
        <v>54</v>
      </c>
      <c r="EH3" s="35" t="s">
        <v>53</v>
      </c>
      <c r="EI3" s="45" t="s">
        <v>55</v>
      </c>
      <c r="EJ3" s="45" t="s">
        <v>87</v>
      </c>
      <c r="EK3" s="45" t="s">
        <v>107</v>
      </c>
      <c r="EL3" s="45" t="s">
        <v>80</v>
      </c>
      <c r="EM3" s="44" t="s">
        <v>91</v>
      </c>
      <c r="EN3" s="33"/>
      <c r="EO3" s="35" t="s">
        <v>53</v>
      </c>
      <c r="EP3" s="45" t="s">
        <v>55</v>
      </c>
      <c r="EQ3" s="45" t="s">
        <v>87</v>
      </c>
      <c r="ER3" s="45" t="s">
        <v>107</v>
      </c>
      <c r="ES3" s="45" t="s">
        <v>80</v>
      </c>
      <c r="ET3" s="44" t="s">
        <v>91</v>
      </c>
      <c r="EU3" s="33"/>
      <c r="EV3" s="35" t="s">
        <v>53</v>
      </c>
      <c r="EW3" s="45" t="s">
        <v>55</v>
      </c>
      <c r="EX3" s="45" t="s">
        <v>87</v>
      </c>
      <c r="EY3" s="45" t="s">
        <v>107</v>
      </c>
      <c r="EZ3" s="45" t="s">
        <v>80</v>
      </c>
      <c r="FA3" s="44" t="s">
        <v>91</v>
      </c>
      <c r="FB3" s="36"/>
      <c r="FC3" s="35" t="s">
        <v>53</v>
      </c>
      <c r="FD3" s="45" t="s">
        <v>55</v>
      </c>
      <c r="FE3" s="45" t="s">
        <v>87</v>
      </c>
      <c r="FF3" s="45" t="s">
        <v>88</v>
      </c>
      <c r="FG3" s="45" t="s">
        <v>80</v>
      </c>
      <c r="FH3" s="44" t="s">
        <v>91</v>
      </c>
      <c r="FI3" s="33"/>
      <c r="FJ3" s="35" t="s">
        <v>92</v>
      </c>
      <c r="FK3" s="45" t="s">
        <v>33</v>
      </c>
      <c r="FL3" s="45" t="s">
        <v>109</v>
      </c>
      <c r="FM3" s="45" t="s">
        <v>33</v>
      </c>
      <c r="FN3" s="45" t="s">
        <v>93</v>
      </c>
      <c r="FO3" s="44" t="s">
        <v>33</v>
      </c>
      <c r="FP3" s="36"/>
      <c r="FQ3" s="36"/>
      <c r="FR3" s="42" t="str">
        <f>AK3</f>
        <v>Average Equilibrium water content</v>
      </c>
      <c r="FS3" s="36" t="str">
        <f>AL3</f>
        <v>STD</v>
      </c>
      <c r="FT3" s="36" t="str">
        <f>CB3</f>
        <v>Average Equilibrium water content</v>
      </c>
      <c r="FU3" s="36" t="str">
        <f>CC3</f>
        <v>STD</v>
      </c>
      <c r="FV3" s="36" t="str">
        <f>DS3</f>
        <v>Average Equilibrium water content</v>
      </c>
      <c r="FW3" s="36" t="str">
        <f>DT3</f>
        <v>STD</v>
      </c>
      <c r="FX3" s="36" t="str">
        <f>FJ3</f>
        <v>Average Equilibrium water content</v>
      </c>
      <c r="FY3" s="37" t="s">
        <v>33</v>
      </c>
      <c r="GA3" s="36"/>
      <c r="GB3" s="42" t="str">
        <f>AM3</f>
        <v>Average Normalised  weight fraction</v>
      </c>
      <c r="GC3" s="36" t="str">
        <f>AN3</f>
        <v>STD</v>
      </c>
      <c r="GD3" s="36" t="str">
        <f>CD3</f>
        <v>Average Normalised  weight fraction</v>
      </c>
      <c r="GE3" s="36" t="str">
        <f>CE3</f>
        <v>STD</v>
      </c>
      <c r="GF3" s="36" t="str">
        <f>DU3</f>
        <v>Average Normalised  weight fraction</v>
      </c>
      <c r="GG3" s="36" t="str">
        <f>DV3</f>
        <v>STD</v>
      </c>
      <c r="GH3" s="36" t="str">
        <f>FL3</f>
        <v>Average Normalised  weight fraction</v>
      </c>
      <c r="GI3" s="37" t="str">
        <f>FM3</f>
        <v>STD</v>
      </c>
      <c r="GK3" s="36"/>
      <c r="GL3" s="42" t="str">
        <f>AO3</f>
        <v>Average Normalised Volume fraction</v>
      </c>
      <c r="GM3" s="36" t="str">
        <f>AP3</f>
        <v>STD</v>
      </c>
      <c r="GN3" s="36" t="str">
        <f>CF3</f>
        <v>Average Normalised Volume fraction</v>
      </c>
      <c r="GO3" s="36" t="str">
        <f>CG3</f>
        <v>STD</v>
      </c>
      <c r="GP3" s="36" t="str">
        <f>DW3</f>
        <v>Average Normalised Volume fraction</v>
      </c>
      <c r="GQ3" s="36" t="str">
        <f>DX3</f>
        <v>STD</v>
      </c>
      <c r="GR3" s="36" t="str">
        <f>FN3</f>
        <v>Average Normalised Volume fraction</v>
      </c>
      <c r="GS3" s="37" t="str">
        <f>FO3</f>
        <v>STD</v>
      </c>
    </row>
    <row r="4" spans="1:201" ht="15" x14ac:dyDescent="0.45">
      <c r="B4" s="4" t="s">
        <v>51</v>
      </c>
      <c r="C4" s="4" t="s">
        <v>46</v>
      </c>
      <c r="D4" s="4" t="s">
        <v>47</v>
      </c>
      <c r="E4" s="4" t="s">
        <v>49</v>
      </c>
      <c r="F4" s="4" t="s">
        <v>83</v>
      </c>
      <c r="G4" s="4"/>
      <c r="H4" s="29"/>
      <c r="I4" s="38" t="s">
        <v>50</v>
      </c>
      <c r="J4" s="156" t="s">
        <v>28</v>
      </c>
      <c r="K4" s="156" t="s">
        <v>86</v>
      </c>
      <c r="L4" s="156" t="s">
        <v>108</v>
      </c>
      <c r="M4" s="156" t="s">
        <v>81</v>
      </c>
      <c r="N4" s="118" t="s">
        <v>90</v>
      </c>
      <c r="O4" s="4"/>
      <c r="P4" s="38" t="s">
        <v>50</v>
      </c>
      <c r="Q4" s="156" t="s">
        <v>28</v>
      </c>
      <c r="R4" s="156" t="s">
        <v>86</v>
      </c>
      <c r="S4" s="156" t="s">
        <v>108</v>
      </c>
      <c r="T4" s="156" t="s">
        <v>81</v>
      </c>
      <c r="U4" s="131" t="s">
        <v>90</v>
      </c>
      <c r="V4" s="4"/>
      <c r="W4" s="38" t="s">
        <v>50</v>
      </c>
      <c r="X4" s="156" t="s">
        <v>28</v>
      </c>
      <c r="Y4" s="156" t="s">
        <v>86</v>
      </c>
      <c r="Z4" s="156" t="s">
        <v>108</v>
      </c>
      <c r="AA4" s="156" t="s">
        <v>81</v>
      </c>
      <c r="AB4" s="131" t="s">
        <v>90</v>
      </c>
      <c r="AC4" s="95"/>
      <c r="AD4" s="38" t="s">
        <v>50</v>
      </c>
      <c r="AE4" s="156" t="s">
        <v>28</v>
      </c>
      <c r="AF4" s="156" t="s">
        <v>86</v>
      </c>
      <c r="AG4" s="156" t="s">
        <v>89</v>
      </c>
      <c r="AH4" s="156" t="s">
        <v>81</v>
      </c>
      <c r="AI4" s="131" t="s">
        <v>90</v>
      </c>
      <c r="AJ4" s="4"/>
      <c r="AK4" s="38" t="s">
        <v>86</v>
      </c>
      <c r="AL4" s="130"/>
      <c r="AM4" s="156" t="s">
        <v>108</v>
      </c>
      <c r="AN4" s="130"/>
      <c r="AO4" s="130" t="s">
        <v>90</v>
      </c>
      <c r="AP4" s="131"/>
      <c r="AQ4" s="66"/>
      <c r="AS4" s="4" t="s">
        <v>51</v>
      </c>
      <c r="AT4" s="4" t="s">
        <v>46</v>
      </c>
      <c r="AU4" s="4" t="s">
        <v>47</v>
      </c>
      <c r="AV4" s="4" t="s">
        <v>49</v>
      </c>
      <c r="AW4" s="4" t="s">
        <v>83</v>
      </c>
      <c r="AX4" s="4"/>
      <c r="AY4" s="65"/>
      <c r="AZ4" s="38" t="s">
        <v>50</v>
      </c>
      <c r="BA4" s="156" t="s">
        <v>28</v>
      </c>
      <c r="BB4" s="156" t="s">
        <v>86</v>
      </c>
      <c r="BC4" s="156" t="s">
        <v>108</v>
      </c>
      <c r="BD4" s="156" t="s">
        <v>81</v>
      </c>
      <c r="BE4" s="131" t="s">
        <v>90</v>
      </c>
      <c r="BF4" s="4"/>
      <c r="BG4" s="38" t="s">
        <v>50</v>
      </c>
      <c r="BH4" s="156" t="s">
        <v>28</v>
      </c>
      <c r="BI4" s="156" t="s">
        <v>86</v>
      </c>
      <c r="BJ4" s="156" t="s">
        <v>108</v>
      </c>
      <c r="BK4" s="156" t="s">
        <v>81</v>
      </c>
      <c r="BL4" s="131" t="s">
        <v>90</v>
      </c>
      <c r="BM4" s="4"/>
      <c r="BN4" s="38" t="s">
        <v>50</v>
      </c>
      <c r="BO4" s="156" t="s">
        <v>28</v>
      </c>
      <c r="BP4" s="156" t="s">
        <v>86</v>
      </c>
      <c r="BQ4" s="156" t="s">
        <v>108</v>
      </c>
      <c r="BR4" s="156" t="s">
        <v>81</v>
      </c>
      <c r="BS4" s="131" t="s">
        <v>90</v>
      </c>
      <c r="BT4" s="95"/>
      <c r="BU4" s="38" t="s">
        <v>50</v>
      </c>
      <c r="BV4" s="156" t="s">
        <v>28</v>
      </c>
      <c r="BW4" s="156" t="s">
        <v>86</v>
      </c>
      <c r="BX4" s="156" t="s">
        <v>89</v>
      </c>
      <c r="BY4" s="156" t="s">
        <v>81</v>
      </c>
      <c r="BZ4" s="131" t="s">
        <v>90</v>
      </c>
      <c r="CA4" s="4"/>
      <c r="CB4" s="38" t="s">
        <v>86</v>
      </c>
      <c r="CC4" s="130"/>
      <c r="CD4" s="156" t="s">
        <v>108</v>
      </c>
      <c r="CE4" s="130"/>
      <c r="CF4" s="130" t="s">
        <v>90</v>
      </c>
      <c r="CG4" s="131"/>
      <c r="CH4" s="70"/>
      <c r="CJ4" s="4" t="s">
        <v>51</v>
      </c>
      <c r="CK4" s="4" t="s">
        <v>46</v>
      </c>
      <c r="CL4" s="4" t="s">
        <v>47</v>
      </c>
      <c r="CM4" s="4" t="s">
        <v>49</v>
      </c>
      <c r="CN4" s="4" t="s">
        <v>83</v>
      </c>
      <c r="CO4" s="4"/>
      <c r="CP4" s="73"/>
      <c r="CQ4" s="38" t="s">
        <v>50</v>
      </c>
      <c r="CR4" s="156" t="s">
        <v>28</v>
      </c>
      <c r="CS4" s="156" t="s">
        <v>86</v>
      </c>
      <c r="CT4" s="156" t="s">
        <v>108</v>
      </c>
      <c r="CU4" s="156" t="s">
        <v>81</v>
      </c>
      <c r="CV4" s="131" t="s">
        <v>90</v>
      </c>
      <c r="CW4" s="4"/>
      <c r="CX4" s="38" t="s">
        <v>50</v>
      </c>
      <c r="CY4" s="156" t="s">
        <v>28</v>
      </c>
      <c r="CZ4" s="156" t="s">
        <v>86</v>
      </c>
      <c r="DA4" s="156" t="s">
        <v>108</v>
      </c>
      <c r="DB4" s="156" t="s">
        <v>81</v>
      </c>
      <c r="DC4" s="131" t="s">
        <v>90</v>
      </c>
      <c r="DD4" s="4"/>
      <c r="DE4" s="38" t="s">
        <v>50</v>
      </c>
      <c r="DF4" s="156" t="s">
        <v>28</v>
      </c>
      <c r="DG4" s="156" t="s">
        <v>86</v>
      </c>
      <c r="DH4" s="156" t="s">
        <v>108</v>
      </c>
      <c r="DI4" s="156" t="s">
        <v>81</v>
      </c>
      <c r="DJ4" s="131" t="s">
        <v>90</v>
      </c>
      <c r="DK4" s="95"/>
      <c r="DL4" s="38" t="s">
        <v>50</v>
      </c>
      <c r="DM4" s="156" t="s">
        <v>28</v>
      </c>
      <c r="DN4" s="156" t="s">
        <v>86</v>
      </c>
      <c r="DO4" s="156" t="s">
        <v>89</v>
      </c>
      <c r="DP4" s="156" t="s">
        <v>81</v>
      </c>
      <c r="DQ4" s="131" t="s">
        <v>90</v>
      </c>
      <c r="DR4" s="4"/>
      <c r="DS4" s="38" t="s">
        <v>86</v>
      </c>
      <c r="DT4" s="130"/>
      <c r="DU4" s="156" t="s">
        <v>108</v>
      </c>
      <c r="DV4" s="130"/>
      <c r="DW4" s="130" t="s">
        <v>90</v>
      </c>
      <c r="DX4" s="131"/>
      <c r="DY4" s="74"/>
      <c r="EA4" s="4" t="s">
        <v>51</v>
      </c>
      <c r="EB4" s="4" t="s">
        <v>46</v>
      </c>
      <c r="EC4" s="4" t="s">
        <v>47</v>
      </c>
      <c r="ED4" s="4" t="s">
        <v>49</v>
      </c>
      <c r="EE4" s="4" t="s">
        <v>83</v>
      </c>
      <c r="EF4" s="4"/>
      <c r="EG4" s="97"/>
      <c r="EH4" s="38" t="s">
        <v>50</v>
      </c>
      <c r="EI4" s="156" t="s">
        <v>28</v>
      </c>
      <c r="EJ4" s="156" t="s">
        <v>86</v>
      </c>
      <c r="EK4" s="156" t="s">
        <v>108</v>
      </c>
      <c r="EL4" s="156" t="s">
        <v>81</v>
      </c>
      <c r="EM4" s="131" t="s">
        <v>90</v>
      </c>
      <c r="EN4" s="4"/>
      <c r="EO4" s="38" t="s">
        <v>50</v>
      </c>
      <c r="EP4" s="156" t="s">
        <v>28</v>
      </c>
      <c r="EQ4" s="156" t="s">
        <v>86</v>
      </c>
      <c r="ER4" s="156" t="s">
        <v>108</v>
      </c>
      <c r="ES4" s="156" t="s">
        <v>81</v>
      </c>
      <c r="ET4" s="131" t="s">
        <v>90</v>
      </c>
      <c r="EU4" s="4"/>
      <c r="EV4" s="38" t="s">
        <v>50</v>
      </c>
      <c r="EW4" s="156" t="s">
        <v>28</v>
      </c>
      <c r="EX4" s="156" t="s">
        <v>86</v>
      </c>
      <c r="EY4" s="156" t="s">
        <v>108</v>
      </c>
      <c r="EZ4" s="156" t="s">
        <v>81</v>
      </c>
      <c r="FA4" s="131" t="s">
        <v>90</v>
      </c>
      <c r="FB4" s="95"/>
      <c r="FC4" s="38" t="s">
        <v>50</v>
      </c>
      <c r="FD4" s="156" t="s">
        <v>28</v>
      </c>
      <c r="FE4" s="156" t="s">
        <v>86</v>
      </c>
      <c r="FF4" s="156" t="s">
        <v>89</v>
      </c>
      <c r="FG4" s="156" t="s">
        <v>81</v>
      </c>
      <c r="FH4" s="131" t="s">
        <v>90</v>
      </c>
      <c r="FI4" s="4"/>
      <c r="FJ4" s="38" t="s">
        <v>86</v>
      </c>
      <c r="FK4" s="130"/>
      <c r="FL4" s="156" t="s">
        <v>108</v>
      </c>
      <c r="FM4" s="130"/>
      <c r="FN4" s="130" t="s">
        <v>90</v>
      </c>
      <c r="FO4" s="131"/>
      <c r="FP4" s="98"/>
      <c r="FQ4" s="132"/>
      <c r="FR4" s="38" t="str">
        <f>AK4</f>
        <v>EWC</v>
      </c>
      <c r="FS4" s="132"/>
      <c r="FT4" s="132" t="str">
        <f>CB4</f>
        <v>EWC</v>
      </c>
      <c r="FU4" s="132"/>
      <c r="FV4" s="132" t="str">
        <f>DS4</f>
        <v>EWC</v>
      </c>
      <c r="FW4" s="132"/>
      <c r="FX4" s="132" t="str">
        <f>FJ4</f>
        <v>EWC</v>
      </c>
      <c r="FY4" s="118"/>
      <c r="GA4" s="132"/>
      <c r="GB4" s="38" t="str">
        <f>AM4</f>
        <v>Ms/M0</v>
      </c>
      <c r="GC4" s="132"/>
      <c r="GD4" s="132" t="str">
        <f>CD4</f>
        <v>Ms/M0</v>
      </c>
      <c r="GE4" s="132"/>
      <c r="GF4" s="132" t="str">
        <f>DU4</f>
        <v>Ms/M0</v>
      </c>
      <c r="GG4" s="132"/>
      <c r="GH4" s="132" t="str">
        <f>FL4</f>
        <v>Ms/M0</v>
      </c>
      <c r="GI4" s="118"/>
      <c r="GK4" s="132"/>
      <c r="GL4" s="38" t="str">
        <f>AO4</f>
        <v>Vt/V0</v>
      </c>
      <c r="GM4" s="132">
        <f>AP4</f>
        <v>0</v>
      </c>
      <c r="GN4" s="132" t="str">
        <f>CF4</f>
        <v>Vt/V0</v>
      </c>
      <c r="GO4" s="132"/>
      <c r="GP4" s="132" t="str">
        <f>DW4</f>
        <v>Vt/V0</v>
      </c>
      <c r="GQ4" s="132"/>
      <c r="GR4" s="132" t="str">
        <f>FN4</f>
        <v>Vt/V0</v>
      </c>
      <c r="GS4" s="118"/>
    </row>
    <row r="5" spans="1:201" x14ac:dyDescent="0.45">
      <c r="A5" t="s">
        <v>17</v>
      </c>
      <c r="B5" s="11">
        <f>'S1-S16-EX-SW-DRY-60-30-QY0'!J10</f>
        <v>4.2500000000000003E-2</v>
      </c>
      <c r="C5" s="16">
        <v>1.0449999999999999</v>
      </c>
      <c r="D5" s="11">
        <v>0.997</v>
      </c>
      <c r="E5" s="11">
        <f>C5/D5</f>
        <v>1.0481444332998997</v>
      </c>
      <c r="F5" s="11">
        <f>B5*C5</f>
        <v>4.4412500000000001E-2</v>
      </c>
      <c r="G5" s="11"/>
      <c r="H5">
        <v>0</v>
      </c>
      <c r="I5" s="39">
        <f>'S1-EX-SW-HC-45-100-QY0-1.5mm'!E10</f>
        <v>0.17680000000000001</v>
      </c>
      <c r="J5" s="26" t="e">
        <v>#DIV/0!</v>
      </c>
      <c r="K5" s="133">
        <f>(I5-$B$5)/I5</f>
        <v>0.75961538461538458</v>
      </c>
      <c r="L5" s="62">
        <f>(I5/$I$5)</f>
        <v>1</v>
      </c>
      <c r="M5" s="26">
        <f>'S1-EX-SW-HC-45-100-QY0-1.5mm'!V10</f>
        <v>0.14924036948900002</v>
      </c>
      <c r="N5" s="181">
        <f>(M5/$M$5)</f>
        <v>1</v>
      </c>
      <c r="O5" s="22"/>
      <c r="P5" s="96">
        <f>'S2-EX-SW-HC-45-100-QY0-1.5mm'!E10</f>
        <v>0.15559999999999999</v>
      </c>
      <c r="Q5" s="86" t="e">
        <v>#DIV/0!</v>
      </c>
      <c r="R5" s="133">
        <f>(P5-$B$6)/P5</f>
        <v>0.73007712082262199</v>
      </c>
      <c r="S5" s="62">
        <f>(P5/$P$5)</f>
        <v>1</v>
      </c>
      <c r="T5" s="26">
        <f>'S2-EX-SW-HC-45-100-QY0-1.5mm'!V10</f>
        <v>0.13285916851488888</v>
      </c>
      <c r="U5" s="183">
        <f>(T5/$T$5)</f>
        <v>1</v>
      </c>
      <c r="V5" s="22"/>
      <c r="W5" s="39">
        <f>'S3-EX-SW-HC-45-100-QY0-1.5mm'!E10</f>
        <v>0.1547</v>
      </c>
      <c r="X5" s="26" t="e">
        <v>#DIV/0!</v>
      </c>
      <c r="Y5" s="133">
        <f>(W5-$B$7)/W5</f>
        <v>0.72398190045248867</v>
      </c>
      <c r="Z5" s="62">
        <f>(W5/$W$5)</f>
        <v>1</v>
      </c>
      <c r="AA5" s="26">
        <f>'S3-EX-SW-HC-45-100-QY0-1.5mm'!V10</f>
        <v>0.13078087331666666</v>
      </c>
      <c r="AB5" s="183">
        <f>(AA5/$AA$5)</f>
        <v>1</v>
      </c>
      <c r="AC5" s="50"/>
      <c r="AD5" s="39"/>
      <c r="AE5" s="26"/>
      <c r="AF5" s="133"/>
      <c r="AG5" s="62"/>
      <c r="AH5" s="26"/>
      <c r="AI5" s="183"/>
      <c r="AJ5" s="22"/>
      <c r="AK5" s="52">
        <f>AVERAGE(K5,R5,Y5,AF5)</f>
        <v>0.73789146863016508</v>
      </c>
      <c r="AL5" s="25">
        <f>_xlfn.STDEV.S(K5,R5,Y5,AF5)</f>
        <v>1.9058707252586113E-2</v>
      </c>
      <c r="AM5" s="62">
        <f>AVERAGE(L5,S5,Z5,AG5)</f>
        <v>1</v>
      </c>
      <c r="AN5" s="25">
        <f>_xlfn.STDEV.S(L5,S5,Z5,AG5)</f>
        <v>0</v>
      </c>
      <c r="AO5" s="135">
        <f>AVERAGE(N5,U5,AB5,AI5)</f>
        <v>1</v>
      </c>
      <c r="AP5" s="185">
        <f>_xlfn.STDEV.S(N5,U5,AB5,AI5)</f>
        <v>0</v>
      </c>
      <c r="AQ5" s="51"/>
      <c r="AR5" t="s">
        <v>17</v>
      </c>
      <c r="AS5" s="11">
        <f>'S1-S16-EX-SW-DRY-60-30-QY0'!J14</f>
        <v>4.3099999999999999E-2</v>
      </c>
      <c r="AT5" s="16">
        <v>1.0449999999999999</v>
      </c>
      <c r="AU5" s="11">
        <v>0.997</v>
      </c>
      <c r="AV5" s="11">
        <f>AT5/AU5</f>
        <v>1.0481444332998997</v>
      </c>
      <c r="AW5" s="11">
        <f>AS5*AT5</f>
        <v>4.5039499999999996E-2</v>
      </c>
      <c r="AX5" s="11"/>
      <c r="AY5">
        <v>0</v>
      </c>
      <c r="AZ5" s="39">
        <f>'S1-EX-SW-FRG-8-100-QY0-1.5mm'!E10</f>
        <v>0.15709999999999999</v>
      </c>
      <c r="BA5" s="26" t="e">
        <v>#DIV/0!</v>
      </c>
      <c r="BB5" s="133">
        <f>(AZ5-$AS$5)/AZ5</f>
        <v>0.72565245066836404</v>
      </c>
      <c r="BC5" s="62">
        <f>(AZ5/$AZ$5)</f>
        <v>1</v>
      </c>
      <c r="BD5" s="26">
        <f>'S1-EX-SW-FRG-8-100-QY0-1.5mm'!V10</f>
        <v>0.12878489676800001</v>
      </c>
      <c r="BE5" s="183">
        <f>(BD5/$BD$5)</f>
        <v>1</v>
      </c>
      <c r="BF5" s="22"/>
      <c r="BG5" s="96">
        <f>'S2-EX-SW-FRG-8-100-QY0-1.5mm'!E10</f>
        <v>0.16</v>
      </c>
      <c r="BH5" s="86" t="e">
        <v>#DIV/0!</v>
      </c>
      <c r="BI5" s="133">
        <f>(BG5-$AS$6)/BG5</f>
        <v>0.72875000000000001</v>
      </c>
      <c r="BJ5" s="62">
        <f>(BG5/$BG$5)</f>
        <v>1</v>
      </c>
      <c r="BK5" s="26">
        <f>'S2-EX-SW-FRG-8-100-QY0-1.5mm'!V10</f>
        <v>0.12919110567300002</v>
      </c>
      <c r="BL5" s="183">
        <f>(BK5/$BK$5)</f>
        <v>1</v>
      </c>
      <c r="BM5" s="22"/>
      <c r="BN5" s="39">
        <f>'S3-EX-SW-FRG-8-100-QY0-1.5mm'!E10</f>
        <v>0.16600000000000001</v>
      </c>
      <c r="BO5" s="26" t="e">
        <v>#DIV/0!</v>
      </c>
      <c r="BP5" s="133">
        <f>(BN5-$AS$7)/BN5</f>
        <v>0.73554216867469879</v>
      </c>
      <c r="BQ5" s="62">
        <f>(BN5/$BN$5)</f>
        <v>1</v>
      </c>
      <c r="BR5" s="26">
        <f>'S3-EX-SW-FRG-8-100-QY0-1.5mm'!V10</f>
        <v>0.14404927567022224</v>
      </c>
      <c r="BS5" s="183">
        <f>(BR5/$BR$5)</f>
        <v>1</v>
      </c>
      <c r="BT5" s="50"/>
      <c r="BU5" s="39"/>
      <c r="BV5" s="26"/>
      <c r="BW5" s="133"/>
      <c r="BX5" s="62"/>
      <c r="BY5" s="26"/>
      <c r="BZ5" s="183"/>
      <c r="CA5" s="22"/>
      <c r="CB5" s="52">
        <f>AVERAGE(BB5,BI5,BP5,BW5)</f>
        <v>0.72998153978102087</v>
      </c>
      <c r="CC5" s="25">
        <f>_xlfn.STDEV.S(BB5,BI5,BP5,BW5)</f>
        <v>5.0585717584495432E-3</v>
      </c>
      <c r="CD5" s="62">
        <f>AVERAGE(BC5,BJ5,BQ5,BX5)</f>
        <v>1</v>
      </c>
      <c r="CE5" s="25">
        <f>_xlfn.STDEV.S(BC5,BJ5,BQ5,BX5)</f>
        <v>0</v>
      </c>
      <c r="CF5" s="135">
        <f>AVERAGE(BE5,BL5,BS5,BZ5)</f>
        <v>1</v>
      </c>
      <c r="CG5" s="185">
        <f>_xlfn.STDEV.S(BE5,BL5,BS5,BZ5)</f>
        <v>0</v>
      </c>
      <c r="CH5" s="50"/>
      <c r="CI5" t="s">
        <v>17</v>
      </c>
      <c r="CJ5" s="11">
        <f>'S1-S16-EX-SW-DRY-60-30-QY0'!J18</f>
        <v>8.9800000000000005E-2</v>
      </c>
      <c r="CK5" s="16">
        <v>1.0449999999999999</v>
      </c>
      <c r="CL5" s="11">
        <v>0.997</v>
      </c>
      <c r="CM5" s="11">
        <f>CK5/CL5</f>
        <v>1.0481444332998997</v>
      </c>
      <c r="CN5" s="11">
        <f>CJ5*CK5</f>
        <v>9.3840999999999994E-2</v>
      </c>
      <c r="CO5" s="11"/>
      <c r="CP5">
        <v>0</v>
      </c>
      <c r="CQ5" s="39">
        <f>'S1-EX-SW-HC-45-100-QY0-3mm'!E10</f>
        <v>0.33079999999999998</v>
      </c>
      <c r="CR5" s="26" t="e">
        <v>#DIV/0!</v>
      </c>
      <c r="CS5" s="133">
        <f>(CQ5-$CJ$5)/CQ5</f>
        <v>0.72853688029020558</v>
      </c>
      <c r="CT5" s="62">
        <f>(CQ5/$CQ$5)</f>
        <v>1</v>
      </c>
      <c r="CU5" s="26">
        <f>'S1-EX-SW-HC-45-100-QY0-3mm'!V10</f>
        <v>0.288571822132</v>
      </c>
      <c r="CV5" s="183">
        <f>(CU5/$CU$5)</f>
        <v>1</v>
      </c>
      <c r="CW5" s="22"/>
      <c r="CX5" s="96">
        <f>'S2-EX-SW-HC-45-100-QY0-3mm'!E10</f>
        <v>0.28960000000000002</v>
      </c>
      <c r="CY5" s="86" t="e">
        <v>#DIV/0!</v>
      </c>
      <c r="CZ5" s="133">
        <f>(CX5-$CJ$6)/CX5</f>
        <v>0.7299723756906078</v>
      </c>
      <c r="DA5" s="62">
        <f>(CX5/$CX$5)</f>
        <v>1</v>
      </c>
      <c r="DB5" s="26">
        <f>'S2-EX-SW-HC-45-100-QY0-3mm'!V10</f>
        <v>0.26902629334933331</v>
      </c>
      <c r="DC5" s="183">
        <f>(DB5/$DB$5)</f>
        <v>1</v>
      </c>
      <c r="DD5" s="22"/>
      <c r="DE5" s="39">
        <f>'S3-EX-SW-HC-45-100-QY0-3mm'!E10</f>
        <v>0.31850000000000001</v>
      </c>
      <c r="DF5" s="26" t="e">
        <v>#DIV/0!</v>
      </c>
      <c r="DG5" s="133">
        <f>(DE5-$CJ$7)/DE5</f>
        <v>0.72998430141287285</v>
      </c>
      <c r="DH5" s="62">
        <f>(DE5/$DE$5)</f>
        <v>1</v>
      </c>
      <c r="DI5" s="26">
        <f>'S3-EX-SW-HC-45-100-QY0-3mm'!V10</f>
        <v>0.28501931854666662</v>
      </c>
      <c r="DJ5" s="183">
        <f>(DI5/$DI$5)</f>
        <v>1</v>
      </c>
      <c r="DK5" s="50"/>
      <c r="DL5" s="39"/>
      <c r="DM5" s="26"/>
      <c r="DN5" s="133"/>
      <c r="DO5" s="62"/>
      <c r="DP5" s="26"/>
      <c r="DQ5" s="183"/>
      <c r="DR5" s="22"/>
      <c r="DS5" s="52">
        <f>AVERAGE(CS5,CZ5,DG5,DN5)</f>
        <v>0.729497852464562</v>
      </c>
      <c r="DT5" s="25">
        <f>_xlfn.STDEV.S(CS5,CZ5,DG5,DN5)</f>
        <v>8.322476768537569E-4</v>
      </c>
      <c r="DU5" s="62">
        <f>AVERAGE(CT5,DA5,DH5,DO5)</f>
        <v>1</v>
      </c>
      <c r="DV5" s="25">
        <f>_xlfn.STDEV.S(CT5,DA5,DH5,DO5)</f>
        <v>0</v>
      </c>
      <c r="DW5" s="135">
        <f>AVERAGE(CV5,DC5,DJ5,DQ5)</f>
        <v>1</v>
      </c>
      <c r="DX5" s="185">
        <f>_xlfn.STDEV.S(CV5,DC5,DJ5,DQ5)</f>
        <v>0</v>
      </c>
      <c r="DY5" s="50"/>
      <c r="DZ5" t="s">
        <v>17</v>
      </c>
      <c r="EA5" s="11">
        <f>'S1-S16-EX-SW-DRY-60-30-QY0'!J22</f>
        <v>7.6999999999999999E-2</v>
      </c>
      <c r="EB5" s="16">
        <v>1.0449999999999999</v>
      </c>
      <c r="EC5" s="11">
        <v>0.997</v>
      </c>
      <c r="ED5" s="11">
        <f>EB5/EC5</f>
        <v>1.0481444332998997</v>
      </c>
      <c r="EE5" s="11">
        <f>EA5*EB5</f>
        <v>8.0464999999999995E-2</v>
      </c>
      <c r="EF5" s="11"/>
      <c r="EG5">
        <v>0</v>
      </c>
      <c r="EH5" s="39">
        <f>'S1-EX-SW-FRG-8-100-QY0-3mm'!E10</f>
        <v>0.28699999999999998</v>
      </c>
      <c r="EI5" s="26" t="e">
        <v>#DIV/0!</v>
      </c>
      <c r="EJ5" s="133">
        <f>(EH5-$EA$5)/EH5</f>
        <v>0.73170731707317072</v>
      </c>
      <c r="EK5" s="62">
        <f>(EH5/$EH$5)</f>
        <v>1</v>
      </c>
      <c r="EL5" s="26">
        <f>'S1-EX-SW-FRG-8-100-QY0-3mm'!V10</f>
        <v>0.22883335748000003</v>
      </c>
      <c r="EM5" s="183">
        <f>(EL5/$EL$5)</f>
        <v>1</v>
      </c>
      <c r="EN5" s="22"/>
      <c r="EO5" s="96">
        <f>'S2-EX-SW-FRG-8-100-QY0-3mm'!E10</f>
        <v>0.30199999999999999</v>
      </c>
      <c r="EP5" s="86" t="e">
        <v>#DIV/0!</v>
      </c>
      <c r="EQ5" s="133">
        <f>(EO5-$EA$6)/EO5</f>
        <v>0.72748344370860929</v>
      </c>
      <c r="ER5" s="62">
        <f>(EO5/$EO$5)</f>
        <v>1</v>
      </c>
      <c r="ES5" s="26">
        <f>'S2-EX-SW-FRG-8-100-QY0-3mm'!V10</f>
        <v>0.28741932547999999</v>
      </c>
      <c r="ET5" s="183">
        <f>(ES5/$ES$5)</f>
        <v>1</v>
      </c>
      <c r="EU5" s="22"/>
      <c r="EV5" s="39">
        <f>'S3-EX-SW-FRG-8-100-QY0-3mm'!E10</f>
        <v>0.3019</v>
      </c>
      <c r="EW5" s="26" t="e">
        <v>#DIV/0!</v>
      </c>
      <c r="EX5" s="133">
        <f>(EV5-$EA$7)/EV5</f>
        <v>0.72772441205697247</v>
      </c>
      <c r="EY5" s="62">
        <f>(EV5/$EV$5)</f>
        <v>1</v>
      </c>
      <c r="EZ5" s="26">
        <f>'S3-EX-SW-FRG-8-100-QY0-3mm'!V10</f>
        <v>0.263271995476</v>
      </c>
      <c r="FA5" s="183">
        <f>(EZ5/$EZ$5)</f>
        <v>1</v>
      </c>
      <c r="FB5" s="50"/>
      <c r="FC5" s="39"/>
      <c r="FD5" s="26"/>
      <c r="FE5" s="133"/>
      <c r="FF5" s="62"/>
      <c r="FG5" s="26"/>
      <c r="FH5" s="183"/>
      <c r="FI5" s="22"/>
      <c r="FJ5" s="52">
        <f>AVERAGE(EJ5,EQ5,EX5,FE5)</f>
        <v>0.72897172427958423</v>
      </c>
      <c r="FK5" s="25">
        <f>_xlfn.STDEV.S(EJ5,EQ5,EX5,FE5)</f>
        <v>2.3721545871781308E-3</v>
      </c>
      <c r="FL5" s="62">
        <f>AVERAGE(EK5,ER5,EY5,FF5)</f>
        <v>1</v>
      </c>
      <c r="FM5" s="25">
        <f>_xlfn.STDEV.S(EK5,ER5,EY5,FF5)</f>
        <v>0</v>
      </c>
      <c r="FN5" s="135">
        <f>AVERAGE(EM5,ET5,FA5,FH5)</f>
        <v>1</v>
      </c>
      <c r="FO5" s="185">
        <f>_xlfn.STDEV.S(EM5,ET5,FA5,FH5)</f>
        <v>0</v>
      </c>
      <c r="FP5" s="50"/>
      <c r="FQ5">
        <v>0</v>
      </c>
      <c r="FR5" s="116">
        <f>AK5</f>
        <v>0.73789146863016508</v>
      </c>
      <c r="FS5" s="138">
        <f>AL5</f>
        <v>1.9058707252586113E-2</v>
      </c>
      <c r="FT5" s="50">
        <f>CB5</f>
        <v>0.72998153978102087</v>
      </c>
      <c r="FU5" s="50">
        <f>CC5</f>
        <v>5.0585717584495432E-3</v>
      </c>
      <c r="FV5" s="50">
        <f>DS5</f>
        <v>0.729497852464562</v>
      </c>
      <c r="FW5" s="50">
        <f>DT5</f>
        <v>8.322476768537569E-4</v>
      </c>
      <c r="FX5" s="50">
        <f>FJ5</f>
        <v>0.72897172427958423</v>
      </c>
      <c r="FY5" s="53">
        <f>FK5</f>
        <v>2.3721545871781308E-3</v>
      </c>
      <c r="GA5">
        <v>0</v>
      </c>
      <c r="GB5" s="116">
        <f>AM5</f>
        <v>1</v>
      </c>
      <c r="GC5" s="50">
        <f>AN5</f>
        <v>0</v>
      </c>
      <c r="GD5" s="50">
        <f>CD5</f>
        <v>1</v>
      </c>
      <c r="GE5" s="50">
        <f>CE5</f>
        <v>0</v>
      </c>
      <c r="GF5" s="50">
        <f>DU5</f>
        <v>1</v>
      </c>
      <c r="GG5" s="50">
        <f>DV5</f>
        <v>0</v>
      </c>
      <c r="GH5" s="50">
        <f>FL5</f>
        <v>1</v>
      </c>
      <c r="GI5" s="53">
        <f>FM5</f>
        <v>0</v>
      </c>
      <c r="GK5">
        <v>0</v>
      </c>
      <c r="GL5" s="116">
        <f>AO5</f>
        <v>1</v>
      </c>
      <c r="GM5" s="50">
        <f>AP5</f>
        <v>0</v>
      </c>
      <c r="GN5" s="50">
        <f>CF5</f>
        <v>1</v>
      </c>
      <c r="GO5" s="50">
        <f>CG5</f>
        <v>0</v>
      </c>
      <c r="GP5" s="50">
        <f>DW5</f>
        <v>1</v>
      </c>
      <c r="GQ5" s="50">
        <f>DX5</f>
        <v>0</v>
      </c>
      <c r="GR5" s="50">
        <f>FN5</f>
        <v>1</v>
      </c>
      <c r="GS5" s="53">
        <f>FO5</f>
        <v>0</v>
      </c>
    </row>
    <row r="6" spans="1:201" x14ac:dyDescent="0.45">
      <c r="A6" t="s">
        <v>22</v>
      </c>
      <c r="B6" s="11">
        <f>'S1-S16-EX-SW-DRY-60-30-QY0'!J11</f>
        <v>4.2000000000000003E-2</v>
      </c>
      <c r="C6" s="16">
        <v>1.0449999999999999</v>
      </c>
      <c r="D6" s="11">
        <v>0.997</v>
      </c>
      <c r="E6" s="11">
        <f t="shared" ref="E6:E8" si="0">C6/D6</f>
        <v>1.0481444332998997</v>
      </c>
      <c r="F6" s="11">
        <f t="shared" ref="F6:F8" si="1">B6*C6</f>
        <v>4.3889999999999998E-2</v>
      </c>
      <c r="G6" s="11"/>
      <c r="H6">
        <v>2</v>
      </c>
      <c r="I6" s="39">
        <f>'S1-EX-SW-HC-45-100-QY0-1.5mm'!E11</f>
        <v>0.14549999999999999</v>
      </c>
      <c r="J6" s="26" t="e">
        <v>#DIV/0!</v>
      </c>
      <c r="K6" s="133">
        <f t="shared" ref="K6:K16" si="2">(I6-$B$5)/I6</f>
        <v>0.70790378006872845</v>
      </c>
      <c r="L6" s="62">
        <f t="shared" ref="L6:L16" si="3">(I6/$I$5)</f>
        <v>0.82296380090497723</v>
      </c>
      <c r="M6" s="26">
        <f>'S1-EX-SW-HC-45-100-QY0-1.5mm'!V11</f>
        <v>0.12558841682385186</v>
      </c>
      <c r="N6" s="181">
        <f t="shared" ref="N6:N16" si="4">(M6/$M$5)</f>
        <v>0.84151772910953915</v>
      </c>
      <c r="O6" s="22"/>
      <c r="P6" s="96">
        <f>'S2-EX-SW-HC-45-100-QY0-1.5mm'!E11</f>
        <v>0.13100000000000001</v>
      </c>
      <c r="Q6" s="86" t="e">
        <v>#DIV/0!</v>
      </c>
      <c r="R6" s="133">
        <f t="shared" ref="R6:R16" si="5">(P6-$B$6)/P6</f>
        <v>0.67938931297709915</v>
      </c>
      <c r="S6" s="62">
        <f t="shared" ref="S6:S16" si="6">(P6/$P$5)</f>
        <v>0.84190231362467871</v>
      </c>
      <c r="T6" s="26">
        <f>'S2-EX-SW-HC-45-100-QY0-1.5mm'!V11</f>
        <v>0.11434595619199998</v>
      </c>
      <c r="U6" s="183">
        <f t="shared" ref="U6:U16" si="7">(T6/$T$5)</f>
        <v>0.86065536515220464</v>
      </c>
      <c r="V6" s="22"/>
      <c r="W6" s="39">
        <f>'S3-EX-SW-HC-45-100-QY0-1.5mm'!E11</f>
        <v>0.13100000000000001</v>
      </c>
      <c r="X6" s="26" t="e">
        <v>#DIV/0!</v>
      </c>
      <c r="Y6" s="133">
        <f t="shared" ref="Y6:Y16" si="8">(W6-$B$7)/W6</f>
        <v>0.67404580152671756</v>
      </c>
      <c r="Z6" s="62">
        <f t="shared" ref="Z6:Z16" si="9">(W6/$W$5)</f>
        <v>0.84680025856496444</v>
      </c>
      <c r="AA6" s="26">
        <f>'S3-EX-SW-HC-45-100-QY0-1.5mm'!V11</f>
        <v>0.11146044294570369</v>
      </c>
      <c r="AB6" s="183">
        <f t="shared" ref="AB6:AB16" si="10">(AA6/$AA$5)</f>
        <v>0.85226868516024212</v>
      </c>
      <c r="AC6" s="50"/>
      <c r="AD6" s="39"/>
      <c r="AE6" s="26"/>
      <c r="AF6" s="133"/>
      <c r="AG6" s="62"/>
      <c r="AH6" s="26"/>
      <c r="AI6" s="183"/>
      <c r="AJ6" s="22"/>
      <c r="AK6" s="52">
        <f>AVERAGE(K6,R6,Y6,AF6)</f>
        <v>0.68711296485751505</v>
      </c>
      <c r="AL6" s="25">
        <f>_xlfn.STDEV.S(K6,R6,Y6,AF6)</f>
        <v>1.8202521158213403E-2</v>
      </c>
      <c r="AM6" s="62">
        <f>AVERAGE(L6,S6,Z6,AG6)</f>
        <v>0.83722212436487353</v>
      </c>
      <c r="AN6" s="25">
        <f>_xlfn.STDEV.S(L6,S6,Z6,AG6)</f>
        <v>1.2588578437408572E-2</v>
      </c>
      <c r="AO6" s="135">
        <f>AVERAGE(N6,U6,AB6,AI6)</f>
        <v>0.85148059314066205</v>
      </c>
      <c r="AP6" s="185">
        <f>_xlfn.STDEV.S(N6,U6,AB6,AI6)</f>
        <v>9.5931274931002983E-3</v>
      </c>
      <c r="AQ6" s="51"/>
      <c r="AR6" t="s">
        <v>22</v>
      </c>
      <c r="AS6" s="11">
        <f>'S1-S16-EX-SW-DRY-60-30-QY0'!J15</f>
        <v>4.3400000000000001E-2</v>
      </c>
      <c r="AT6" s="16">
        <v>1.0449999999999999</v>
      </c>
      <c r="AU6" s="11">
        <v>0.997</v>
      </c>
      <c r="AV6" s="11">
        <f t="shared" ref="AV6:AV8" si="11">AT6/AU6</f>
        <v>1.0481444332998997</v>
      </c>
      <c r="AW6" s="11">
        <f t="shared" ref="AW6:AW8" si="12">AS6*AT6</f>
        <v>4.5352999999999997E-2</v>
      </c>
      <c r="AX6" s="11"/>
      <c r="AY6">
        <v>2</v>
      </c>
      <c r="AZ6" s="39">
        <f>'S1-EX-SW-FRG-8-100-QY0-1.5mm'!E11</f>
        <v>0.16239999999999999</v>
      </c>
      <c r="BA6" s="26" t="e">
        <v>#DIV/0!</v>
      </c>
      <c r="BB6" s="133">
        <f t="shared" ref="BB6:BB16" si="13">(AZ6-$AS$5)/AZ6</f>
        <v>0.73460591133004927</v>
      </c>
      <c r="BC6" s="62">
        <f t="shared" ref="BC6:BC16" si="14">(AZ6/$AZ$5)</f>
        <v>1.0337364735837047</v>
      </c>
      <c r="BD6" s="26">
        <f>'S1-EX-SW-FRG-8-100-QY0-1.5mm'!V11</f>
        <v>0.13414207861185184</v>
      </c>
      <c r="BE6" s="183">
        <f t="shared" ref="BE6:BE16" si="15">(BD6/$BD$5)</f>
        <v>1.0415979045547752</v>
      </c>
      <c r="BF6" s="22"/>
      <c r="BG6" s="96">
        <f>'S2-EX-SW-FRG-8-100-QY0-1.5mm'!E11</f>
        <v>0.16550000000000001</v>
      </c>
      <c r="BH6" s="86" t="e">
        <v>#DIV/0!</v>
      </c>
      <c r="BI6" s="133">
        <f t="shared" ref="BI6:BI16" si="16">(BG6-$AS$6)/BG6</f>
        <v>0.73776435045317224</v>
      </c>
      <c r="BJ6" s="62">
        <f t="shared" ref="BJ6:BJ16" si="17">(BG6/$BG$5)</f>
        <v>1.034375</v>
      </c>
      <c r="BK6" s="26">
        <f>'S2-EX-SW-FRG-8-100-QY0-1.5mm'!V11</f>
        <v>0.1345135113785185</v>
      </c>
      <c r="BL6" s="183">
        <f t="shared" ref="BL6:BL16" si="18">(BK6/$BK$5)</f>
        <v>1.0411979267287192</v>
      </c>
      <c r="BM6" s="22"/>
      <c r="BN6" s="39">
        <f>'S3-EX-SW-FRG-8-100-QY0-1.5mm'!E11</f>
        <v>0.1696</v>
      </c>
      <c r="BO6" s="26" t="e">
        <v>#DIV/0!</v>
      </c>
      <c r="BP6" s="133">
        <f t="shared" ref="BP6:BP16" si="19">(BN6-$AS$7)/BN6</f>
        <v>0.74115566037735847</v>
      </c>
      <c r="BQ6" s="62">
        <f t="shared" ref="BQ6:BQ16" si="20">(BN6/$BN$5)</f>
        <v>1.0216867469879518</v>
      </c>
      <c r="BR6" s="26">
        <f>'S3-EX-SW-FRG-8-100-QY0-1.5mm'!V11</f>
        <v>0.14844484307214811</v>
      </c>
      <c r="BS6" s="183">
        <f t="shared" ref="BS6:BS16" si="21">(BR6/$BR$5)</f>
        <v>1.0305143318595285</v>
      </c>
      <c r="BT6" s="50"/>
      <c r="BU6" s="39"/>
      <c r="BV6" s="26"/>
      <c r="BW6" s="133"/>
      <c r="BX6" s="62"/>
      <c r="BY6" s="26"/>
      <c r="BZ6" s="183"/>
      <c r="CA6" s="22"/>
      <c r="CB6" s="52">
        <f>AVERAGE(BB6,BI6,BP6,BW6)</f>
        <v>0.73784197405352669</v>
      </c>
      <c r="CC6" s="25">
        <f>_xlfn.STDEV.S(BB6,BI6,BP6,BW6)</f>
        <v>3.2755644113924777E-3</v>
      </c>
      <c r="CD6" s="62">
        <f>AVERAGE(BC6,BJ6,BQ6,BX6)</f>
        <v>1.0299327401905523</v>
      </c>
      <c r="CE6" s="25">
        <f>_xlfn.STDEV.S(BC6,BJ6,BQ6,BX6)</f>
        <v>7.1483726762862163E-3</v>
      </c>
      <c r="CF6" s="135">
        <f>AVERAGE(BE6,BL6,BS6,BZ6)</f>
        <v>1.0377700543810076</v>
      </c>
      <c r="CG6" s="185">
        <f>_xlfn.STDEV.S(BE6,BL6,BS6,BZ6)</f>
        <v>6.286821736526272E-3</v>
      </c>
      <c r="CH6" s="50"/>
      <c r="CI6" t="s">
        <v>22</v>
      </c>
      <c r="CJ6" s="11">
        <f>'S1-S16-EX-SW-DRY-60-30-QY0'!J19</f>
        <v>7.8200000000000006E-2</v>
      </c>
      <c r="CK6" s="16">
        <v>1.0449999999999999</v>
      </c>
      <c r="CL6" s="11">
        <v>0.997</v>
      </c>
      <c r="CM6" s="11">
        <f t="shared" ref="CM6:CM8" si="22">CK6/CL6</f>
        <v>1.0481444332998997</v>
      </c>
      <c r="CN6" s="11">
        <f t="shared" ref="CN6:CN8" si="23">CJ6*CK6</f>
        <v>8.1719E-2</v>
      </c>
      <c r="CO6" s="11"/>
      <c r="CP6">
        <v>2</v>
      </c>
      <c r="CQ6" s="39">
        <f>'S1-EX-SW-HC-45-100-QY0-3mm'!E11</f>
        <v>0.27579999999999999</v>
      </c>
      <c r="CR6" s="26" t="e">
        <v>#DIV/0!</v>
      </c>
      <c r="CS6" s="133">
        <f t="shared" ref="CS6:CS16" si="24">(CQ6-$CJ$5)/CQ6</f>
        <v>0.67440174039158818</v>
      </c>
      <c r="CT6" s="62">
        <f t="shared" ref="CT6:CT16" si="25">(CQ6/$CQ$5)</f>
        <v>0.83373639661426846</v>
      </c>
      <c r="CU6" s="26">
        <f>'S1-EX-SW-HC-45-100-QY0-3mm'!V11</f>
        <v>0.24464638276399997</v>
      </c>
      <c r="CV6" s="183">
        <f t="shared" ref="CV6:CV16" si="26">(CU6/$CU$5)</f>
        <v>0.84778333849967014</v>
      </c>
      <c r="CW6" s="22"/>
      <c r="CX6" s="96">
        <f>'S2-EX-SW-HC-45-100-QY0-3mm'!E11</f>
        <v>0.2412</v>
      </c>
      <c r="CY6" s="86" t="e">
        <v>#DIV/0!</v>
      </c>
      <c r="CZ6" s="133">
        <f t="shared" ref="CZ6:CZ16" si="27">(CX6-$CJ$6)/CX6</f>
        <v>0.67578772802653386</v>
      </c>
      <c r="DA6" s="62">
        <f t="shared" ref="DA6:DA16" si="28">(CX6/$CX$5)</f>
        <v>0.83287292817679548</v>
      </c>
      <c r="DB6" s="26">
        <f>'S2-EX-SW-HC-45-100-QY0-3mm'!V11</f>
        <v>0.24188334219111107</v>
      </c>
      <c r="DC6" s="183">
        <f t="shared" ref="DC6:DC16" si="29">(DB6/$DB$5)</f>
        <v>0.89910669763800055</v>
      </c>
      <c r="DD6" s="22"/>
      <c r="DE6" s="39">
        <f>'S3-EX-SW-HC-45-100-QY0-3mm'!E11</f>
        <v>0.2666</v>
      </c>
      <c r="DF6" s="26" t="e">
        <v>#DIV/0!</v>
      </c>
      <c r="DG6" s="133">
        <f t="shared" ref="DG6:DG16" si="30">(DE6-$CJ$7)/DE6</f>
        <v>0.67741935483870974</v>
      </c>
      <c r="DH6" s="62">
        <f t="shared" ref="DH6:DH16" si="31">(DE6/$DE$5)</f>
        <v>0.83704866562009417</v>
      </c>
      <c r="DI6" s="26">
        <f>'S3-EX-SW-HC-45-100-QY0-3mm'!V11</f>
        <v>0.2514390347553333</v>
      </c>
      <c r="DJ6" s="183">
        <f t="shared" ref="DJ6:DJ16" si="32">(DI6/$DI$5)</f>
        <v>0.88218242902775312</v>
      </c>
      <c r="DK6" s="50"/>
      <c r="DL6" s="39"/>
      <c r="DM6" s="26"/>
      <c r="DN6" s="133"/>
      <c r="DO6" s="62"/>
      <c r="DP6" s="26"/>
      <c r="DQ6" s="183"/>
      <c r="DR6" s="22"/>
      <c r="DS6" s="52">
        <f>AVERAGE(CS6,CZ6,DG6,DN6)</f>
        <v>0.67586960775227711</v>
      </c>
      <c r="DT6" s="25">
        <f>_xlfn.STDEV.S(CS6,CZ6,DG6,DN6)</f>
        <v>1.5104725932584993E-3</v>
      </c>
      <c r="DU6" s="62">
        <f>AVERAGE(CT6,DA6,DH6,DO6)</f>
        <v>0.83455266347038604</v>
      </c>
      <c r="DV6" s="25">
        <f>_xlfn.STDEV.S(CT6,DA6,DH6,DO6)</f>
        <v>2.2042945547586694E-3</v>
      </c>
      <c r="DW6" s="135">
        <f>AVERAGE(CV6,DC6,DJ6,DQ6)</f>
        <v>0.8763574883884746</v>
      </c>
      <c r="DX6" s="185">
        <f>_xlfn.STDEV.S(CV6,DC6,DJ6,DQ6)</f>
        <v>2.6152805746207233E-2</v>
      </c>
      <c r="DY6" s="50"/>
      <c r="DZ6" t="s">
        <v>22</v>
      </c>
      <c r="EA6" s="11">
        <f>'S1-S16-EX-SW-DRY-60-30-QY0'!J23</f>
        <v>8.2299999999999998E-2</v>
      </c>
      <c r="EB6" s="16">
        <v>1.0449999999999999</v>
      </c>
      <c r="EC6" s="11">
        <v>0.997</v>
      </c>
      <c r="ED6" s="11">
        <f t="shared" ref="ED6:ED8" si="33">EB6/EC6</f>
        <v>1.0481444332998997</v>
      </c>
      <c r="EE6" s="11">
        <f t="shared" ref="EE6:EE8" si="34">EA6*EB6</f>
        <v>8.6003499999999997E-2</v>
      </c>
      <c r="EF6" s="11"/>
      <c r="EG6">
        <v>2</v>
      </c>
      <c r="EH6" s="39">
        <f>'S1-EX-SW-FRG-8-100-QY0-3mm'!E11</f>
        <v>0.29620000000000002</v>
      </c>
      <c r="EI6" s="26" t="e">
        <v>#DIV/0!</v>
      </c>
      <c r="EJ6" s="133">
        <f t="shared" ref="EJ6:EJ16" si="35">(EH6-$EA$5)/EH6</f>
        <v>0.74004051316677921</v>
      </c>
      <c r="EK6" s="62">
        <f t="shared" ref="EK6:EK16" si="36">(EH6/$EH$5)</f>
        <v>1.03205574912892</v>
      </c>
      <c r="EL6" s="26">
        <f>'S1-EX-SW-FRG-8-100-QY0-3mm'!V11</f>
        <v>0.24943079393711109</v>
      </c>
      <c r="EM6" s="183">
        <f t="shared" ref="EM6:EM16" si="37">(EL6/$EL$5)</f>
        <v>1.0900106378018393</v>
      </c>
      <c r="EN6" s="22"/>
      <c r="EO6" s="96">
        <f>'S2-EX-SW-FRG-8-100-QY0-3mm'!E11</f>
        <v>0.31419999999999998</v>
      </c>
      <c r="EP6" s="86" t="e">
        <v>#DIV/0!</v>
      </c>
      <c r="EQ6" s="133">
        <f t="shared" ref="EQ6:EQ16" si="38">(EO6-$EA$6)/EO6</f>
        <v>0.73806492679821778</v>
      </c>
      <c r="ER6" s="62">
        <f t="shared" ref="ER6:ER16" si="39">(EO6/$EO$5)</f>
        <v>1.0403973509933775</v>
      </c>
      <c r="ES6" s="26">
        <f>'S2-EX-SW-FRG-8-100-QY0-3mm'!V11</f>
        <v>0.29723975597555546</v>
      </c>
      <c r="ET6" s="183">
        <f t="shared" ref="ET6:ET16" si="40">(ES6/$ES$5)</f>
        <v>1.0341676067855041</v>
      </c>
      <c r="EU6" s="22"/>
      <c r="EV6" s="39">
        <f>'S3-EX-SW-FRG-8-100-QY0-3mm'!E11</f>
        <v>0.316</v>
      </c>
      <c r="EW6" s="26" t="e">
        <v>#DIV/0!</v>
      </c>
      <c r="EX6" s="133">
        <f t="shared" ref="EX6:EX16" si="41">(EV6-$EA$7)/EV6</f>
        <v>0.73987341772151904</v>
      </c>
      <c r="EY6" s="62">
        <f t="shared" ref="EY6:EY16" si="42">(EV6/$EV$5)</f>
        <v>1.0467042066909573</v>
      </c>
      <c r="EZ6" s="26">
        <f>'S3-EX-SW-FRG-8-100-QY0-3mm'!V11</f>
        <v>0.28228410812266663</v>
      </c>
      <c r="FA6" s="183">
        <f t="shared" ref="FA6:FA16" si="43">(EZ6/$EZ$5)</f>
        <v>1.0722147169975007</v>
      </c>
      <c r="FB6" s="50"/>
      <c r="FC6" s="39"/>
      <c r="FD6" s="26"/>
      <c r="FE6" s="133"/>
      <c r="FF6" s="62"/>
      <c r="FG6" s="26"/>
      <c r="FH6" s="183"/>
      <c r="FI6" s="22"/>
      <c r="FJ6" s="52">
        <f>AVERAGE(EJ6,EQ6,EX6,FE6)</f>
        <v>0.73932628589550531</v>
      </c>
      <c r="FK6" s="25">
        <f>_xlfn.STDEV.S(EJ6,EQ6,EX6,FE6)</f>
        <v>1.0955593553930571E-3</v>
      </c>
      <c r="FL6" s="62">
        <f>AVERAGE(EK6,ER6,EY6,FF6)</f>
        <v>1.039719102271085</v>
      </c>
      <c r="FM6" s="25">
        <f>_xlfn.STDEV.S(EK6,ER6,EY6,FF6)</f>
        <v>7.3477440914658321E-3</v>
      </c>
      <c r="FN6" s="135">
        <f>AVERAGE(EM6,ET6,FA6,FH6)</f>
        <v>1.0654643205282814</v>
      </c>
      <c r="FO6" s="185">
        <f>_xlfn.STDEV.S(EM6,ET6,FA6,FH6)</f>
        <v>2.852695072456183E-2</v>
      </c>
      <c r="FP6" s="50"/>
      <c r="FQ6">
        <v>2</v>
      </c>
      <c r="FR6" s="116">
        <f>AK6</f>
        <v>0.68711296485751505</v>
      </c>
      <c r="FS6" s="138">
        <f>AL6</f>
        <v>1.8202521158213403E-2</v>
      </c>
      <c r="FT6" s="50">
        <f>CB6</f>
        <v>0.73784197405352669</v>
      </c>
      <c r="FU6" s="50">
        <f>CC6</f>
        <v>3.2755644113924777E-3</v>
      </c>
      <c r="FV6" s="50">
        <f>DS6</f>
        <v>0.67586960775227711</v>
      </c>
      <c r="FW6" s="50">
        <f>DT6</f>
        <v>1.5104725932584993E-3</v>
      </c>
      <c r="FX6" s="50">
        <f>FJ6</f>
        <v>0.73932628589550531</v>
      </c>
      <c r="FY6" s="53">
        <f>FK6</f>
        <v>1.0955593553930571E-3</v>
      </c>
      <c r="GA6">
        <v>2</v>
      </c>
      <c r="GB6" s="116">
        <f>AM6</f>
        <v>0.83722212436487353</v>
      </c>
      <c r="GC6" s="50">
        <f>AN6</f>
        <v>1.2588578437408572E-2</v>
      </c>
      <c r="GD6" s="50">
        <f>CD6</f>
        <v>1.0299327401905523</v>
      </c>
      <c r="GE6" s="50">
        <f>CE6</f>
        <v>7.1483726762862163E-3</v>
      </c>
      <c r="GF6" s="50">
        <f>DU6</f>
        <v>0.83455266347038604</v>
      </c>
      <c r="GG6" s="50">
        <f>DV6</f>
        <v>2.2042945547586694E-3</v>
      </c>
      <c r="GH6" s="50">
        <f>FL6</f>
        <v>1.039719102271085</v>
      </c>
      <c r="GI6" s="53">
        <f>FM6</f>
        <v>7.3477440914658321E-3</v>
      </c>
      <c r="GK6">
        <v>2</v>
      </c>
      <c r="GL6" s="116">
        <f>AO6</f>
        <v>0.85148059314066205</v>
      </c>
      <c r="GM6" s="50">
        <f>AP6</f>
        <v>9.5931274931002983E-3</v>
      </c>
      <c r="GN6" s="50">
        <f>CF6</f>
        <v>1.0377700543810076</v>
      </c>
      <c r="GO6" s="50">
        <f>CG6</f>
        <v>6.286821736526272E-3</v>
      </c>
      <c r="GP6" s="50">
        <f>DW6</f>
        <v>0.8763574883884746</v>
      </c>
      <c r="GQ6" s="50">
        <f>DX6</f>
        <v>2.6152805746207233E-2</v>
      </c>
      <c r="GR6" s="50">
        <f>FN6</f>
        <v>1.0654643205282814</v>
      </c>
      <c r="GS6" s="53">
        <f>FO6</f>
        <v>2.852695072456183E-2</v>
      </c>
    </row>
    <row r="7" spans="1:201" x14ac:dyDescent="0.45">
      <c r="A7" t="s">
        <v>29</v>
      </c>
      <c r="B7" s="11">
        <f>'S1-S16-EX-SW-DRY-60-30-QY0'!J12</f>
        <v>4.2700000000000002E-2</v>
      </c>
      <c r="C7" s="16">
        <v>1.0449999999999999</v>
      </c>
      <c r="D7" s="11">
        <v>0.997</v>
      </c>
      <c r="E7" s="11">
        <f t="shared" si="0"/>
        <v>1.0481444332998997</v>
      </c>
      <c r="F7" s="11">
        <f t="shared" si="1"/>
        <v>4.4621500000000001E-2</v>
      </c>
      <c r="G7" s="11"/>
      <c r="H7">
        <v>4</v>
      </c>
      <c r="I7" s="39">
        <f>'S1-EX-SW-HC-45-100-QY0-1.5mm'!E12</f>
        <v>0.14610000000000001</v>
      </c>
      <c r="J7" s="26" t="e">
        <v>#DIV/0!</v>
      </c>
      <c r="K7" s="133">
        <f t="shared" si="2"/>
        <v>0.70910335386721424</v>
      </c>
      <c r="L7" s="62">
        <f t="shared" si="3"/>
        <v>0.82635746606334837</v>
      </c>
      <c r="M7" s="26">
        <f>'S1-EX-SW-HC-45-100-QY0-1.5mm'!V12</f>
        <v>0.1256160591928889</v>
      </c>
      <c r="N7" s="181">
        <f t="shared" si="4"/>
        <v>0.84170294956384184</v>
      </c>
      <c r="O7" s="22"/>
      <c r="P7" s="96">
        <f>'S2-EX-SW-HC-45-100-QY0-1.5mm'!E12</f>
        <v>0.129</v>
      </c>
      <c r="Q7" s="86" t="e">
        <v>#DIV/0!</v>
      </c>
      <c r="R7" s="133">
        <f t="shared" si="5"/>
        <v>0.67441860465116277</v>
      </c>
      <c r="S7" s="62">
        <f t="shared" si="6"/>
        <v>0.8290488431876607</v>
      </c>
      <c r="T7" s="26">
        <f>'S2-EX-SW-HC-45-100-QY0-1.5mm'!V12</f>
        <v>0.11398641651388891</v>
      </c>
      <c r="U7" s="183">
        <f t="shared" si="7"/>
        <v>0.85794919378194823</v>
      </c>
      <c r="V7" s="22"/>
      <c r="W7" s="39">
        <f>'S3-EX-SW-HC-45-100-QY0-1.5mm'!E12</f>
        <v>0.12989999999999999</v>
      </c>
      <c r="X7" s="26" t="e">
        <v>#DIV/0!</v>
      </c>
      <c r="Y7" s="133">
        <f t="shared" si="8"/>
        <v>0.67128560431100848</v>
      </c>
      <c r="Z7" s="62">
        <f t="shared" si="9"/>
        <v>0.83968972204266312</v>
      </c>
      <c r="AA7" s="26">
        <f>'S3-EX-SW-HC-45-100-QY0-1.5mm'!V12</f>
        <v>0.11106056456296298</v>
      </c>
      <c r="AB7" s="183">
        <f t="shared" si="10"/>
        <v>0.84921106386899681</v>
      </c>
      <c r="AC7" s="50"/>
      <c r="AD7" s="39"/>
      <c r="AE7" s="26"/>
      <c r="AF7" s="133"/>
      <c r="AG7" s="62"/>
      <c r="AH7" s="26"/>
      <c r="AI7" s="183"/>
      <c r="AJ7" s="22"/>
      <c r="AK7" s="52">
        <f>AVERAGE(K7,R7,Y7,AF7)</f>
        <v>0.68493585427646186</v>
      </c>
      <c r="AL7" s="25">
        <f>_xlfn.STDEV.S(K7,R7,Y7,AF7)</f>
        <v>2.0988209788703159E-2</v>
      </c>
      <c r="AM7" s="62">
        <f>AVERAGE(L7,S7,Z7,AG7)</f>
        <v>0.83169867709789058</v>
      </c>
      <c r="AN7" s="25">
        <f>_xlfn.STDEV.S(L7,S7,Z7,AG7)</f>
        <v>7.050069303797462E-3</v>
      </c>
      <c r="AO7" s="135">
        <f>AVERAGE(N7,U7,AB7,AI7)</f>
        <v>0.84962106907159562</v>
      </c>
      <c r="AP7" s="185">
        <f>_xlfn.STDEV.S(N7,U7,AB7,AI7)</f>
        <v>8.1308788576762939E-3</v>
      </c>
      <c r="AQ7" s="51"/>
      <c r="AR7" t="s">
        <v>29</v>
      </c>
      <c r="AS7" s="11">
        <f>'S1-S16-EX-SW-DRY-60-30-QY0'!J16</f>
        <v>4.3900000000000002E-2</v>
      </c>
      <c r="AT7" s="16">
        <v>1.0449999999999999</v>
      </c>
      <c r="AU7" s="11">
        <v>0.997</v>
      </c>
      <c r="AV7" s="11">
        <f t="shared" si="11"/>
        <v>1.0481444332998997</v>
      </c>
      <c r="AW7" s="11">
        <f t="shared" si="12"/>
        <v>4.58755E-2</v>
      </c>
      <c r="AX7" s="11"/>
      <c r="AY7">
        <v>4</v>
      </c>
      <c r="AZ7" s="39">
        <f>'S1-EX-SW-FRG-8-100-QY0-1.5mm'!E12</f>
        <v>0.16209999999999999</v>
      </c>
      <c r="BA7" s="26" t="e">
        <v>#DIV/0!</v>
      </c>
      <c r="BB7" s="133">
        <f t="shared" si="13"/>
        <v>0.73411474398519427</v>
      </c>
      <c r="BC7" s="62">
        <f t="shared" si="14"/>
        <v>1.0318268618714195</v>
      </c>
      <c r="BD7" s="26">
        <f>'S1-EX-SW-FRG-8-100-QY0-1.5mm'!V12</f>
        <v>0.14142629661481479</v>
      </c>
      <c r="BE7" s="183">
        <f t="shared" si="15"/>
        <v>1.0981590245755888</v>
      </c>
      <c r="BF7" s="22"/>
      <c r="BG7" s="96">
        <f>'S2-EX-SW-FRG-8-100-QY0-1.5mm'!E12</f>
        <v>0.1656</v>
      </c>
      <c r="BH7" s="86" t="e">
        <v>#DIV/0!</v>
      </c>
      <c r="BI7" s="133">
        <f t="shared" si="16"/>
        <v>0.73792270531400972</v>
      </c>
      <c r="BJ7" s="62">
        <f t="shared" si="17"/>
        <v>1.0349999999999999</v>
      </c>
      <c r="BK7" s="26">
        <f>'S2-EX-SW-FRG-8-100-QY0-1.5mm'!V12</f>
        <v>0.13907671854166664</v>
      </c>
      <c r="BL7" s="183">
        <f t="shared" si="18"/>
        <v>1.0765192991976431</v>
      </c>
      <c r="BM7" s="22"/>
      <c r="BN7" s="39">
        <f>'S3-EX-SW-FRG-8-100-QY0-1.5mm'!E12</f>
        <v>0.17030000000000001</v>
      </c>
      <c r="BO7" s="26" t="e">
        <v>#DIV/0!</v>
      </c>
      <c r="BP7" s="133">
        <f t="shared" si="19"/>
        <v>0.74221961244862011</v>
      </c>
      <c r="BQ7" s="62">
        <f t="shared" si="20"/>
        <v>1.0259036144578313</v>
      </c>
      <c r="BR7" s="26">
        <f>'S3-EX-SW-FRG-8-100-QY0-1.5mm'!V12</f>
        <v>0.15199750101333334</v>
      </c>
      <c r="BS7" s="183">
        <f t="shared" si="21"/>
        <v>1.0551771281468105</v>
      </c>
      <c r="BT7" s="50"/>
      <c r="BU7" s="39"/>
      <c r="BV7" s="26"/>
      <c r="BW7" s="133"/>
      <c r="BX7" s="62"/>
      <c r="BY7" s="26"/>
      <c r="BZ7" s="183"/>
      <c r="CA7" s="22"/>
      <c r="CB7" s="52">
        <f>AVERAGE(BB7,BI7,BP7,BW7)</f>
        <v>0.7380856872492747</v>
      </c>
      <c r="CC7" s="25">
        <f>_xlfn.STDEV.S(BB7,BI7,BP7,BW7)</f>
        <v>4.0548915565987373E-3</v>
      </c>
      <c r="CD7" s="62">
        <f>AVERAGE(BC7,BJ7,BQ7,BX7)</f>
        <v>1.0309101587764169</v>
      </c>
      <c r="CE7" s="25">
        <f>_xlfn.STDEV.S(BC7,BJ7,BQ7,BX7)</f>
        <v>4.6169595954734209E-3</v>
      </c>
      <c r="CF7" s="135">
        <f>AVERAGE(BE7,BL7,BS7,BZ7)</f>
        <v>1.0766184839733475</v>
      </c>
      <c r="CG7" s="185">
        <f>_xlfn.STDEV.S(BE7,BL7,BS7,BZ7)</f>
        <v>2.1491119872364815E-2</v>
      </c>
      <c r="CH7" s="50"/>
      <c r="CI7" t="s">
        <v>29</v>
      </c>
      <c r="CJ7" s="11">
        <f>'S1-S16-EX-SW-DRY-60-30-QY0'!J20</f>
        <v>8.5999999999999993E-2</v>
      </c>
      <c r="CK7" s="16">
        <v>1.0449999999999999</v>
      </c>
      <c r="CL7" s="11">
        <v>0.997</v>
      </c>
      <c r="CM7" s="11">
        <f t="shared" si="22"/>
        <v>1.0481444332998997</v>
      </c>
      <c r="CN7" s="11">
        <f t="shared" si="23"/>
        <v>8.9869999999999992E-2</v>
      </c>
      <c r="CO7" s="11"/>
      <c r="CP7">
        <v>4</v>
      </c>
      <c r="CQ7" s="39">
        <f>'S1-EX-SW-HC-45-100-QY0-3mm'!E12</f>
        <v>0.27360000000000001</v>
      </c>
      <c r="CR7" s="26" t="e">
        <v>#DIV/0!</v>
      </c>
      <c r="CS7" s="133">
        <f t="shared" si="24"/>
        <v>0.67178362573099415</v>
      </c>
      <c r="CT7" s="62">
        <f t="shared" si="25"/>
        <v>0.82708585247883926</v>
      </c>
      <c r="CU7" s="26">
        <f>'S1-EX-SW-HC-45-100-QY0-3mm'!V12</f>
        <v>0.24541765787985179</v>
      </c>
      <c r="CV7" s="183">
        <f t="shared" si="26"/>
        <v>0.85045607040451643</v>
      </c>
      <c r="CW7" s="22"/>
      <c r="CX7" s="96">
        <f>'S2-EX-SW-HC-45-100-QY0-3mm'!E12</f>
        <v>0.24060000000000001</v>
      </c>
      <c r="CY7" s="86" t="e">
        <v>#DIV/0!</v>
      </c>
      <c r="CZ7" s="133">
        <f t="shared" si="27"/>
        <v>0.67497921862011634</v>
      </c>
      <c r="DA7" s="62">
        <f t="shared" si="28"/>
        <v>0.83080110497237569</v>
      </c>
      <c r="DB7" s="26">
        <f>'S2-EX-SW-HC-45-100-QY0-3mm'!V12</f>
        <v>0.23362082357399994</v>
      </c>
      <c r="DC7" s="183">
        <f t="shared" si="29"/>
        <v>0.86839401705111763</v>
      </c>
      <c r="DD7" s="22"/>
      <c r="DE7" s="39">
        <f>'S3-EX-SW-HC-45-100-QY0-3mm'!E12</f>
        <v>0.26400000000000001</v>
      </c>
      <c r="DF7" s="26" t="e">
        <v>#DIV/0!</v>
      </c>
      <c r="DG7" s="133">
        <f t="shared" si="30"/>
        <v>0.67424242424242431</v>
      </c>
      <c r="DH7" s="62">
        <f t="shared" si="31"/>
        <v>0.82888540031397173</v>
      </c>
      <c r="DI7" s="26">
        <f>'S3-EX-SW-HC-45-100-QY0-3mm'!V12</f>
        <v>0.24249928892799996</v>
      </c>
      <c r="DJ7" s="183">
        <f t="shared" si="32"/>
        <v>0.85081702589326491</v>
      </c>
      <c r="DK7" s="50"/>
      <c r="DL7" s="39"/>
      <c r="DM7" s="26"/>
      <c r="DN7" s="133"/>
      <c r="DO7" s="62"/>
      <c r="DP7" s="26"/>
      <c r="DQ7" s="183"/>
      <c r="DR7" s="22"/>
      <c r="DS7" s="52">
        <f>AVERAGE(CS7,CZ7,DG7,DN7)</f>
        <v>0.67366842286451156</v>
      </c>
      <c r="DT7" s="25">
        <f>_xlfn.STDEV.S(CS7,CZ7,DG7,DN7)</f>
        <v>1.6733384788010894E-3</v>
      </c>
      <c r="DU7" s="62">
        <f>AVERAGE(CT7,DA7,DH7,DO7)</f>
        <v>0.82892411925506215</v>
      </c>
      <c r="DV7" s="25">
        <f>_xlfn.STDEV.S(CT7,DA7,DH7,DO7)</f>
        <v>1.8579288576211828E-3</v>
      </c>
      <c r="DW7" s="135">
        <f>AVERAGE(CV7,DC7,DJ7,DQ7)</f>
        <v>0.85655570444963303</v>
      </c>
      <c r="DX7" s="185">
        <f>_xlfn.STDEV.S(CV7,DC7,DJ7,DQ7)</f>
        <v>1.025386786310741E-2</v>
      </c>
      <c r="DY7" s="50"/>
      <c r="DZ7" t="s">
        <v>29</v>
      </c>
      <c r="EA7" s="11">
        <f>'S1-S16-EX-SW-DRY-60-30-QY0'!J24</f>
        <v>8.2199999999999995E-2</v>
      </c>
      <c r="EB7" s="16">
        <v>1.0449999999999999</v>
      </c>
      <c r="EC7" s="11">
        <v>0.997</v>
      </c>
      <c r="ED7" s="11">
        <f t="shared" si="33"/>
        <v>1.0481444332998997</v>
      </c>
      <c r="EE7" s="11">
        <f t="shared" si="34"/>
        <v>8.5898999999999989E-2</v>
      </c>
      <c r="EF7" s="11"/>
      <c r="EG7">
        <v>4</v>
      </c>
      <c r="EH7" s="39">
        <f>'S1-EX-SW-FRG-8-100-QY0-3mm'!E12</f>
        <v>0.2949</v>
      </c>
      <c r="EI7" s="26" t="e">
        <v>#DIV/0!</v>
      </c>
      <c r="EJ7" s="133">
        <f t="shared" si="35"/>
        <v>0.73889454052221082</v>
      </c>
      <c r="EK7" s="62">
        <f t="shared" si="36"/>
        <v>1.0275261324041813</v>
      </c>
      <c r="EL7" s="26">
        <f>'S1-EX-SW-FRG-8-100-QY0-3mm'!V12</f>
        <v>0.2472247488388889</v>
      </c>
      <c r="EM7" s="183">
        <f t="shared" si="37"/>
        <v>1.0803702378072055</v>
      </c>
      <c r="EN7" s="22"/>
      <c r="EO7" s="96">
        <f>'S2-EX-SW-FRG-8-100-QY0-3mm'!E12</f>
        <v>0.3125</v>
      </c>
      <c r="EP7" s="86" t="e">
        <v>#DIV/0!</v>
      </c>
      <c r="EQ7" s="133">
        <f t="shared" si="38"/>
        <v>0.73664000000000007</v>
      </c>
      <c r="ER7" s="62">
        <f t="shared" si="39"/>
        <v>1.0347682119205299</v>
      </c>
      <c r="ES7" s="26">
        <f>'S2-EX-SW-FRG-8-100-QY0-3mm'!V12</f>
        <v>0.30021485799614822</v>
      </c>
      <c r="ET7" s="183">
        <f t="shared" si="40"/>
        <v>1.0445186923140233</v>
      </c>
      <c r="EU7" s="22"/>
      <c r="EV7" s="39">
        <f>'S3-EX-SW-FRG-8-100-QY0-3mm'!E12</f>
        <v>0.313</v>
      </c>
      <c r="EW7" s="26" t="e">
        <v>#DIV/0!</v>
      </c>
      <c r="EX7" s="133">
        <f t="shared" si="41"/>
        <v>0.73738019169329072</v>
      </c>
      <c r="EY7" s="62">
        <f t="shared" si="42"/>
        <v>1.0367671414375621</v>
      </c>
      <c r="EZ7" s="26">
        <f>'S3-EX-SW-FRG-8-100-QY0-3mm'!V12</f>
        <v>0.27869983796355563</v>
      </c>
      <c r="FA7" s="183">
        <f t="shared" si="43"/>
        <v>1.0586003933295747</v>
      </c>
      <c r="FB7" s="50"/>
      <c r="FC7" s="39"/>
      <c r="FD7" s="26"/>
      <c r="FE7" s="133"/>
      <c r="FF7" s="62"/>
      <c r="FG7" s="26"/>
      <c r="FH7" s="183"/>
      <c r="FI7" s="22"/>
      <c r="FJ7" s="52">
        <f>AVERAGE(EJ7,EQ7,EX7,FE7)</f>
        <v>0.73763824407183387</v>
      </c>
      <c r="FK7" s="25">
        <f>_xlfn.STDEV.S(EJ7,EQ7,EX7,FE7)</f>
        <v>1.1492090819891778E-3</v>
      </c>
      <c r="FL7" s="62">
        <f>AVERAGE(EK7,ER7,EY7,FF7)</f>
        <v>1.0330204952540913</v>
      </c>
      <c r="FM7" s="25">
        <f>_xlfn.STDEV.S(EK7,ER7,EY7,FF7)</f>
        <v>4.8620928773900644E-3</v>
      </c>
      <c r="FN7" s="135">
        <f>AVERAGE(EM7,ET7,FA7,FH7)</f>
        <v>1.0611631078169346</v>
      </c>
      <c r="FO7" s="185">
        <f>_xlfn.STDEV.S(EM7,ET7,FA7,FH7)</f>
        <v>1.8062639832544469E-2</v>
      </c>
      <c r="FP7" s="50"/>
      <c r="FQ7">
        <v>4</v>
      </c>
      <c r="FR7" s="116">
        <f>AK7</f>
        <v>0.68493585427646186</v>
      </c>
      <c r="FS7" s="138">
        <f>AL7</f>
        <v>2.0988209788703159E-2</v>
      </c>
      <c r="FT7" s="50">
        <f>CB7</f>
        <v>0.7380856872492747</v>
      </c>
      <c r="FU7" s="50">
        <f>CC7</f>
        <v>4.0548915565987373E-3</v>
      </c>
      <c r="FV7" s="50">
        <f>DS7</f>
        <v>0.67366842286451156</v>
      </c>
      <c r="FW7" s="50">
        <f>DT7</f>
        <v>1.6733384788010894E-3</v>
      </c>
      <c r="FX7" s="50">
        <f>FJ7</f>
        <v>0.73763824407183387</v>
      </c>
      <c r="FY7" s="53">
        <f>FK7</f>
        <v>1.1492090819891778E-3</v>
      </c>
      <c r="GA7">
        <v>4</v>
      </c>
      <c r="GB7" s="116">
        <f>AM7</f>
        <v>0.83169867709789058</v>
      </c>
      <c r="GC7" s="50">
        <f>AN7</f>
        <v>7.050069303797462E-3</v>
      </c>
      <c r="GD7" s="50">
        <f>CD7</f>
        <v>1.0309101587764169</v>
      </c>
      <c r="GE7" s="50">
        <f>CE7</f>
        <v>4.6169595954734209E-3</v>
      </c>
      <c r="GF7" s="50">
        <f>DU7</f>
        <v>0.82892411925506215</v>
      </c>
      <c r="GG7" s="50">
        <f>DV7</f>
        <v>1.8579288576211828E-3</v>
      </c>
      <c r="GH7" s="50">
        <f>FL7</f>
        <v>1.0330204952540913</v>
      </c>
      <c r="GI7" s="53">
        <f>FM7</f>
        <v>4.8620928773900644E-3</v>
      </c>
      <c r="GK7">
        <v>4</v>
      </c>
      <c r="GL7" s="116">
        <f>AO7</f>
        <v>0.84962106907159562</v>
      </c>
      <c r="GM7" s="50">
        <f>AP7</f>
        <v>8.1308788576762939E-3</v>
      </c>
      <c r="GN7" s="50">
        <f>CF7</f>
        <v>1.0766184839733475</v>
      </c>
      <c r="GO7" s="50">
        <f>CG7</f>
        <v>2.1491119872364815E-2</v>
      </c>
      <c r="GP7" s="50">
        <f>DW7</f>
        <v>0.85655570444963303</v>
      </c>
      <c r="GQ7" s="50">
        <f>DX7</f>
        <v>1.025386786310741E-2</v>
      </c>
      <c r="GR7" s="50">
        <f>FN7</f>
        <v>1.0611631078169346</v>
      </c>
      <c r="GS7" s="53">
        <f>FO7</f>
        <v>1.8062639832544469E-2</v>
      </c>
    </row>
    <row r="8" spans="1:201" x14ac:dyDescent="0.45">
      <c r="A8" t="s">
        <v>61</v>
      </c>
      <c r="B8" s="11">
        <v>0</v>
      </c>
      <c r="C8" s="16">
        <v>1.0449999999999999</v>
      </c>
      <c r="D8" s="11">
        <v>0.997</v>
      </c>
      <c r="E8" s="11">
        <f t="shared" si="0"/>
        <v>1.0481444332998997</v>
      </c>
      <c r="F8" s="11">
        <f t="shared" si="1"/>
        <v>0</v>
      </c>
      <c r="G8" s="11"/>
      <c r="H8">
        <v>6</v>
      </c>
      <c r="I8" s="39">
        <f>'S1-EX-SW-HC-45-100-QY0-1.5mm'!E13</f>
        <v>0.1447</v>
      </c>
      <c r="J8" s="26" t="e">
        <v>#DIV/0!</v>
      </c>
      <c r="K8" s="133">
        <f t="shared" si="2"/>
        <v>0.70628887353144432</v>
      </c>
      <c r="L8" s="62">
        <f t="shared" si="3"/>
        <v>0.81843891402714919</v>
      </c>
      <c r="M8" s="26">
        <f>'S1-EX-SW-HC-45-100-QY0-1.5mm'!V13</f>
        <v>0.12191759252400003</v>
      </c>
      <c r="N8" s="181">
        <f t="shared" si="4"/>
        <v>0.81692100429291781</v>
      </c>
      <c r="O8" s="22"/>
      <c r="P8" s="96">
        <f>'S2-EX-SW-HC-45-100-QY0-1.5mm'!E13</f>
        <v>0.1288</v>
      </c>
      <c r="Q8" s="86" t="e">
        <v>#DIV/0!</v>
      </c>
      <c r="R8" s="133">
        <f t="shared" si="5"/>
        <v>0.67391304347826075</v>
      </c>
      <c r="S8" s="62">
        <f t="shared" si="6"/>
        <v>0.82776349614395894</v>
      </c>
      <c r="T8" s="26">
        <f>'S2-EX-SW-HC-45-100-QY0-1.5mm'!V13</f>
        <v>0.1128724735534815</v>
      </c>
      <c r="U8" s="183">
        <f t="shared" si="7"/>
        <v>0.84956480471148232</v>
      </c>
      <c r="V8" s="22"/>
      <c r="W8" s="39">
        <f>'S3-EX-SW-HC-45-100-QY0-1.5mm'!E13</f>
        <v>0.12959999999999999</v>
      </c>
      <c r="X8" s="26" t="e">
        <v>#DIV/0!</v>
      </c>
      <c r="Y8" s="133">
        <f t="shared" si="8"/>
        <v>0.67052469135802462</v>
      </c>
      <c r="Z8" s="62">
        <f t="shared" si="9"/>
        <v>0.83775048480930825</v>
      </c>
      <c r="AA8" s="26">
        <f>'S3-EX-SW-HC-45-100-QY0-1.5mm'!V13</f>
        <v>0.11408866586044444</v>
      </c>
      <c r="AB8" s="183">
        <f t="shared" si="10"/>
        <v>0.87236507118434292</v>
      </c>
      <c r="AC8" s="50"/>
      <c r="AD8" s="39"/>
      <c r="AE8" s="26"/>
      <c r="AF8" s="133"/>
      <c r="AG8" s="62"/>
      <c r="AH8" s="26"/>
      <c r="AI8" s="183"/>
      <c r="AJ8" s="22"/>
      <c r="AK8" s="52">
        <f>AVERAGE(K8,R8,Y8,AF8)</f>
        <v>0.68357553612257649</v>
      </c>
      <c r="AL8" s="25">
        <f>_xlfn.STDEV.S(K8,R8,Y8,AF8)</f>
        <v>1.9743150830338119E-2</v>
      </c>
      <c r="AM8" s="62">
        <f>AVERAGE(L8,S8,Z8,AG8)</f>
        <v>0.82798429832680542</v>
      </c>
      <c r="AN8" s="25">
        <f>_xlfn.STDEV.S(L8,S8,Z8,AG8)</f>
        <v>9.6576786404159887E-3</v>
      </c>
      <c r="AO8" s="135">
        <f>AVERAGE(N8,U8,AB8,AI8)</f>
        <v>0.84628362672958113</v>
      </c>
      <c r="AP8" s="185">
        <f>_xlfn.STDEV.S(N8,U8,AB8,AI8)</f>
        <v>2.7867287903147141E-2</v>
      </c>
      <c r="AQ8" s="51"/>
      <c r="AR8" t="s">
        <v>61</v>
      </c>
      <c r="AS8" s="11">
        <v>0</v>
      </c>
      <c r="AT8" s="16">
        <v>1.0449999999999999</v>
      </c>
      <c r="AU8" s="11">
        <v>0.997</v>
      </c>
      <c r="AV8" s="11">
        <f t="shared" si="11"/>
        <v>1.0481444332998997</v>
      </c>
      <c r="AW8" s="11">
        <f t="shared" si="12"/>
        <v>0</v>
      </c>
      <c r="AX8" s="11"/>
      <c r="AY8">
        <v>6</v>
      </c>
      <c r="AZ8" s="39">
        <f>'S1-EX-SW-FRG-8-100-QY0-1.5mm'!E13</f>
        <v>0.16170000000000001</v>
      </c>
      <c r="BA8" s="26" t="e">
        <v>#DIV/0!</v>
      </c>
      <c r="BB8" s="133">
        <f t="shared" si="13"/>
        <v>0.7334570191713049</v>
      </c>
      <c r="BC8" s="62">
        <f t="shared" si="14"/>
        <v>1.0292807129217061</v>
      </c>
      <c r="BD8" s="26">
        <f>'S1-EX-SW-FRG-8-100-QY0-1.5mm'!V13</f>
        <v>0.13796852622000005</v>
      </c>
      <c r="BE8" s="183">
        <f t="shared" si="15"/>
        <v>1.0713098327713375</v>
      </c>
      <c r="BF8" s="22"/>
      <c r="BG8" s="96">
        <f>'S2-EX-SW-FRG-8-100-QY0-1.5mm'!E13</f>
        <v>0.1651</v>
      </c>
      <c r="BH8" s="86" t="e">
        <v>#DIV/0!</v>
      </c>
      <c r="BI8" s="133">
        <f t="shared" si="16"/>
        <v>0.73712901271956388</v>
      </c>
      <c r="BJ8" s="62">
        <f t="shared" si="17"/>
        <v>1.0318749999999999</v>
      </c>
      <c r="BK8" s="26">
        <f>'S2-EX-SW-FRG-8-100-QY0-1.5mm'!V13</f>
        <v>0.13851108518777777</v>
      </c>
      <c r="BL8" s="183">
        <f t="shared" si="18"/>
        <v>1.0721410306555303</v>
      </c>
      <c r="BM8" s="22"/>
      <c r="BN8" s="39">
        <f>'S3-EX-SW-FRG-8-100-QY0-1.5mm'!E13</f>
        <v>0.17019999999999999</v>
      </c>
      <c r="BO8" s="26" t="e">
        <v>#DIV/0!</v>
      </c>
      <c r="BP8" s="133">
        <f t="shared" si="19"/>
        <v>0.74206815511163338</v>
      </c>
      <c r="BQ8" s="62">
        <f t="shared" si="20"/>
        <v>1.0253012048192769</v>
      </c>
      <c r="BR8" s="26">
        <f>'S3-EX-SW-FRG-8-100-QY0-1.5mm'!V13</f>
        <v>0.15929594823229631</v>
      </c>
      <c r="BS8" s="183">
        <f t="shared" si="21"/>
        <v>1.1058434517711764</v>
      </c>
      <c r="BT8" s="50"/>
      <c r="BU8" s="39"/>
      <c r="BV8" s="26"/>
      <c r="BW8" s="133"/>
      <c r="BX8" s="62"/>
      <c r="BY8" s="26"/>
      <c r="BZ8" s="183"/>
      <c r="CA8" s="22"/>
      <c r="CB8" s="52">
        <f>AVERAGE(BB8,BI8,BP8,BW8)</f>
        <v>0.73755139566750072</v>
      </c>
      <c r="CC8" s="25">
        <f>_xlfn.STDEV.S(BB8,BI8,BP8,BW8)</f>
        <v>4.3210786919165274E-3</v>
      </c>
      <c r="CD8" s="62">
        <f>AVERAGE(BC8,BJ8,BQ8,BX8)</f>
        <v>1.0288189725803276</v>
      </c>
      <c r="CE8" s="25">
        <f>_xlfn.STDEV.S(BC8,BJ8,BQ8,BX8)</f>
        <v>3.3111325670631821E-3</v>
      </c>
      <c r="CF8" s="135">
        <f>AVERAGE(BE8,BL8,BS8,BZ8)</f>
        <v>1.0830981050660149</v>
      </c>
      <c r="CG8" s="185">
        <f>_xlfn.STDEV.S(BE8,BL8,BS8,BZ8)</f>
        <v>1.9702431830466438E-2</v>
      </c>
      <c r="CH8" s="50"/>
      <c r="CI8" t="s">
        <v>61</v>
      </c>
      <c r="CJ8" s="11">
        <v>0</v>
      </c>
      <c r="CK8" s="16">
        <v>1.0449999999999999</v>
      </c>
      <c r="CL8" s="11">
        <v>0.997</v>
      </c>
      <c r="CM8" s="11">
        <f t="shared" si="22"/>
        <v>1.0481444332998997</v>
      </c>
      <c r="CN8" s="11">
        <f t="shared" si="23"/>
        <v>0</v>
      </c>
      <c r="CO8" s="11"/>
      <c r="CP8">
        <v>6</v>
      </c>
      <c r="CQ8" s="39">
        <f>'S1-EX-SW-HC-45-100-QY0-3mm'!E13</f>
        <v>0.27229999999999999</v>
      </c>
      <c r="CR8" s="26" t="e">
        <v>#DIV/0!</v>
      </c>
      <c r="CS8" s="133">
        <f t="shared" si="24"/>
        <v>0.67021667278736685</v>
      </c>
      <c r="CT8" s="62">
        <f t="shared" si="25"/>
        <v>0.82315598548972191</v>
      </c>
      <c r="CU8" s="26">
        <f>'S1-EX-SW-HC-45-100-QY0-3mm'!V13</f>
        <v>0.23915194484133331</v>
      </c>
      <c r="CV8" s="183">
        <f t="shared" si="26"/>
        <v>0.82874323305183695</v>
      </c>
      <c r="CW8" s="22"/>
      <c r="CX8" s="96">
        <f>'S2-EX-SW-HC-45-100-QY0-3mm'!E13</f>
        <v>0.23899999999999999</v>
      </c>
      <c r="CY8" s="86" t="e">
        <v>#DIV/0!</v>
      </c>
      <c r="CZ8" s="133">
        <f t="shared" si="27"/>
        <v>0.67280334728033475</v>
      </c>
      <c r="DA8" s="62">
        <f t="shared" si="28"/>
        <v>0.82527624309392256</v>
      </c>
      <c r="DB8" s="26">
        <f>'S2-EX-SW-HC-45-100-QY0-3mm'!V13</f>
        <v>0.23142320576214814</v>
      </c>
      <c r="DC8" s="183">
        <f t="shared" si="29"/>
        <v>0.86022523256357997</v>
      </c>
      <c r="DD8" s="22"/>
      <c r="DE8" s="39">
        <f>'S3-EX-SW-HC-45-100-QY0-3mm'!E13</f>
        <v>0.26390000000000002</v>
      </c>
      <c r="DF8" s="26" t="e">
        <v>#DIV/0!</v>
      </c>
      <c r="DG8" s="133">
        <f t="shared" si="30"/>
        <v>0.67411898446381213</v>
      </c>
      <c r="DH8" s="62">
        <f t="shared" si="31"/>
        <v>0.82857142857142863</v>
      </c>
      <c r="DI8" s="26">
        <f>'S3-EX-SW-HC-45-100-QY0-3mm'!V13</f>
        <v>0.24237297609703701</v>
      </c>
      <c r="DJ8" s="183">
        <f t="shared" si="32"/>
        <v>0.85037385301780144</v>
      </c>
      <c r="DK8" s="50"/>
      <c r="DL8" s="39"/>
      <c r="DM8" s="26"/>
      <c r="DN8" s="133"/>
      <c r="DO8" s="62"/>
      <c r="DP8" s="26"/>
      <c r="DQ8" s="183"/>
      <c r="DR8" s="22"/>
      <c r="DS8" s="52">
        <f>AVERAGE(CS8,CZ8,DG8,DN8)</f>
        <v>0.67237966817717121</v>
      </c>
      <c r="DT8" s="25">
        <f>_xlfn.STDEV.S(CS8,CZ8,DG8,DN8)</f>
        <v>1.9853556587859436E-3</v>
      </c>
      <c r="DU8" s="62">
        <f>AVERAGE(CT8,DA8,DH8,DO8)</f>
        <v>0.82566788571835781</v>
      </c>
      <c r="DV8" s="25">
        <f>_xlfn.STDEV.S(CT8,DA8,DH8,DO8)</f>
        <v>2.7288814378343958E-3</v>
      </c>
      <c r="DW8" s="135">
        <f>AVERAGE(CV8,DC8,DJ8,DQ8)</f>
        <v>0.84644743954440615</v>
      </c>
      <c r="DX8" s="185">
        <f>_xlfn.STDEV.S(CV8,DC8,DJ8,DQ8)</f>
        <v>1.610408691566809E-2</v>
      </c>
      <c r="DY8" s="50"/>
      <c r="DZ8" t="s">
        <v>61</v>
      </c>
      <c r="EA8" s="11">
        <v>0</v>
      </c>
      <c r="EB8" s="16">
        <v>1.0449999999999999</v>
      </c>
      <c r="EC8" s="11">
        <v>0.997</v>
      </c>
      <c r="ED8" s="11">
        <f t="shared" si="33"/>
        <v>1.0481444332998997</v>
      </c>
      <c r="EE8" s="11">
        <f t="shared" si="34"/>
        <v>0</v>
      </c>
      <c r="EF8" s="11"/>
      <c r="EG8">
        <v>6</v>
      </c>
      <c r="EH8" s="39">
        <f>'S1-EX-SW-FRG-8-100-QY0-3mm'!E13</f>
        <v>0.29480000000000001</v>
      </c>
      <c r="EI8" s="26" t="e">
        <v>#DIV/0!</v>
      </c>
      <c r="EJ8" s="133">
        <f t="shared" si="35"/>
        <v>0.73880597014925364</v>
      </c>
      <c r="EK8" s="62">
        <f t="shared" si="36"/>
        <v>1.0271777003484321</v>
      </c>
      <c r="EL8" s="26">
        <f>'S1-EX-SW-FRG-8-100-QY0-3mm'!V13</f>
        <v>0.25543860926577777</v>
      </c>
      <c r="EM8" s="183">
        <f t="shared" si="37"/>
        <v>1.1162647442609106</v>
      </c>
      <c r="EN8" s="22"/>
      <c r="EO8" s="96">
        <f>'S2-EX-SW-FRG-8-100-QY0-3mm'!E13</f>
        <v>0.314</v>
      </c>
      <c r="EP8" s="86" t="e">
        <v>#DIV/0!</v>
      </c>
      <c r="EQ8" s="133">
        <f t="shared" si="38"/>
        <v>0.73789808917197452</v>
      </c>
      <c r="ER8" s="62">
        <f t="shared" si="39"/>
        <v>1.0397350993377483</v>
      </c>
      <c r="ES8" s="26">
        <f>'S2-EX-SW-FRG-8-100-QY0-3mm'!V13</f>
        <v>0.30344029618222218</v>
      </c>
      <c r="ET8" s="183">
        <f t="shared" si="40"/>
        <v>1.0557407567339692</v>
      </c>
      <c r="EU8" s="22"/>
      <c r="EV8" s="39">
        <f>'S3-EX-SW-FRG-8-100-QY0-3mm'!E13</f>
        <v>0.31319999999999998</v>
      </c>
      <c r="EW8" s="26" t="e">
        <v>#DIV/0!</v>
      </c>
      <c r="EX8" s="133">
        <f t="shared" si="41"/>
        <v>0.73754789272030652</v>
      </c>
      <c r="EY8" s="62">
        <f t="shared" si="42"/>
        <v>1.0374296124544551</v>
      </c>
      <c r="EZ8" s="26">
        <f>'S3-EX-SW-FRG-8-100-QY0-3mm'!V13</f>
        <v>0.27445239292859253</v>
      </c>
      <c r="FA8" s="183">
        <f t="shared" si="43"/>
        <v>1.0424670973165155</v>
      </c>
      <c r="FB8" s="50"/>
      <c r="FC8" s="39"/>
      <c r="FD8" s="26"/>
      <c r="FE8" s="133"/>
      <c r="FF8" s="62"/>
      <c r="FG8" s="26"/>
      <c r="FH8" s="183"/>
      <c r="FI8" s="22"/>
      <c r="FJ8" s="52">
        <f>AVERAGE(EJ8,EQ8,EX8,FE8)</f>
        <v>0.73808398401384478</v>
      </c>
      <c r="FK8" s="25">
        <f>_xlfn.STDEV.S(EJ8,EQ8,EX8,FE8)</f>
        <v>6.4931300116512311E-4</v>
      </c>
      <c r="FL8" s="62">
        <f>AVERAGE(EK8,ER8,EY8,FF8)</f>
        <v>1.0347808040468787</v>
      </c>
      <c r="FM8" s="25">
        <f>_xlfn.STDEV.S(EK8,ER8,EY8,FF8)</f>
        <v>6.68462465881638E-3</v>
      </c>
      <c r="FN8" s="135">
        <f>AVERAGE(EM8,ET8,FA8,FH8)</f>
        <v>1.0714908661037985</v>
      </c>
      <c r="FO8" s="185">
        <f>_xlfn.STDEV.S(EM8,ET8,FA8,FH8)</f>
        <v>3.9339199693226898E-2</v>
      </c>
      <c r="FP8" s="50"/>
      <c r="FQ8">
        <v>6</v>
      </c>
      <c r="FR8" s="116">
        <f>AK8</f>
        <v>0.68357553612257649</v>
      </c>
      <c r="FS8" s="138">
        <f>AL8</f>
        <v>1.9743150830338119E-2</v>
      </c>
      <c r="FT8" s="50">
        <f>CB8</f>
        <v>0.73755139566750072</v>
      </c>
      <c r="FU8" s="50">
        <f>CC8</f>
        <v>4.3210786919165274E-3</v>
      </c>
      <c r="FV8" s="50">
        <f>DS8</f>
        <v>0.67237966817717121</v>
      </c>
      <c r="FW8" s="50">
        <f>DT8</f>
        <v>1.9853556587859436E-3</v>
      </c>
      <c r="FX8" s="50">
        <f>FJ8</f>
        <v>0.73808398401384478</v>
      </c>
      <c r="FY8" s="53">
        <f>FK8</f>
        <v>6.4931300116512311E-4</v>
      </c>
      <c r="GA8">
        <v>6</v>
      </c>
      <c r="GB8" s="116">
        <f>AM8</f>
        <v>0.82798429832680542</v>
      </c>
      <c r="GC8" s="50">
        <f>AN8</f>
        <v>9.6576786404159887E-3</v>
      </c>
      <c r="GD8" s="50">
        <f>CD8</f>
        <v>1.0288189725803276</v>
      </c>
      <c r="GE8" s="50">
        <f>CE8</f>
        <v>3.3111325670631821E-3</v>
      </c>
      <c r="GF8" s="50">
        <f>DU8</f>
        <v>0.82566788571835781</v>
      </c>
      <c r="GG8" s="50">
        <f>DV8</f>
        <v>2.7288814378343958E-3</v>
      </c>
      <c r="GH8" s="50">
        <f>FL8</f>
        <v>1.0347808040468787</v>
      </c>
      <c r="GI8" s="53">
        <f>FM8</f>
        <v>6.68462465881638E-3</v>
      </c>
      <c r="GK8">
        <v>6</v>
      </c>
      <c r="GL8" s="116">
        <f>AO8</f>
        <v>0.84628362672958113</v>
      </c>
      <c r="GM8" s="50">
        <f>AP8</f>
        <v>2.7867287903147141E-2</v>
      </c>
      <c r="GN8" s="50">
        <f>CF8</f>
        <v>1.0830981050660149</v>
      </c>
      <c r="GO8" s="50">
        <f>CG8</f>
        <v>1.9702431830466438E-2</v>
      </c>
      <c r="GP8" s="50">
        <f>DW8</f>
        <v>0.84644743954440615</v>
      </c>
      <c r="GQ8" s="50">
        <f>DX8</f>
        <v>1.610408691566809E-2</v>
      </c>
      <c r="GR8" s="50">
        <f>FN8</f>
        <v>1.0714908661037985</v>
      </c>
      <c r="GS8" s="53">
        <f>FO8</f>
        <v>3.9339199693226898E-2</v>
      </c>
    </row>
    <row r="9" spans="1:201" x14ac:dyDescent="0.45">
      <c r="C9" s="16"/>
      <c r="I9" s="39" t="e">
        <f>'S1-EX-SW-HC-45-100-QY0-1.5mm'!E14</f>
        <v>#DIV/0!</v>
      </c>
      <c r="J9" s="26" t="e">
        <v>#DIV/0!</v>
      </c>
      <c r="K9" s="133" t="e">
        <f t="shared" si="2"/>
        <v>#DIV/0!</v>
      </c>
      <c r="L9" s="62" t="e">
        <f t="shared" si="3"/>
        <v>#DIV/0!</v>
      </c>
      <c r="M9" s="26" t="e">
        <f>'S1-EX-SW-HC-45-100-QY0-1.5mm'!V14</f>
        <v>#DIV/0!</v>
      </c>
      <c r="N9" s="181" t="e">
        <f t="shared" si="4"/>
        <v>#DIV/0!</v>
      </c>
      <c r="O9" s="22"/>
      <c r="P9" s="96" t="e">
        <f>'S2-EX-SW-HC-45-100-QY0-1.5mm'!E14</f>
        <v>#DIV/0!</v>
      </c>
      <c r="Q9" s="86" t="e">
        <v>#DIV/0!</v>
      </c>
      <c r="R9" s="133" t="e">
        <f t="shared" si="5"/>
        <v>#DIV/0!</v>
      </c>
      <c r="S9" s="62" t="e">
        <f t="shared" si="6"/>
        <v>#DIV/0!</v>
      </c>
      <c r="T9" s="26" t="e">
        <f>'S2-EX-SW-HC-45-100-QY0-1.5mm'!V14</f>
        <v>#DIV/0!</v>
      </c>
      <c r="U9" s="183" t="e">
        <f t="shared" si="7"/>
        <v>#DIV/0!</v>
      </c>
      <c r="V9" s="22"/>
      <c r="W9" s="39" t="e">
        <f>'S3-EX-SW-HC-45-100-QY0-1.5mm'!E14</f>
        <v>#DIV/0!</v>
      </c>
      <c r="X9" s="26" t="e">
        <v>#DIV/0!</v>
      </c>
      <c r="Y9" s="133" t="e">
        <f t="shared" si="8"/>
        <v>#DIV/0!</v>
      </c>
      <c r="Z9" s="62" t="e">
        <f t="shared" si="9"/>
        <v>#DIV/0!</v>
      </c>
      <c r="AA9" s="26" t="e">
        <f>'S3-EX-SW-HC-45-100-QY0-1.5mm'!V14</f>
        <v>#DIV/0!</v>
      </c>
      <c r="AB9" s="183" t="e">
        <f t="shared" si="10"/>
        <v>#DIV/0!</v>
      </c>
      <c r="AC9" s="50"/>
      <c r="AD9" s="39"/>
      <c r="AE9" s="26"/>
      <c r="AF9" s="133"/>
      <c r="AG9" s="62"/>
      <c r="AH9" s="26"/>
      <c r="AI9" s="183"/>
      <c r="AJ9" s="22"/>
      <c r="AK9" s="52" t="e">
        <f>AVERAGE(K9,R9,Y9,AF9)</f>
        <v>#DIV/0!</v>
      </c>
      <c r="AL9" s="25" t="e">
        <f>_xlfn.STDEV.S(K9,R9,Y9,AF9)</f>
        <v>#DIV/0!</v>
      </c>
      <c r="AM9" s="62" t="e">
        <f>AVERAGE(L9,S9,Z9,AG9)</f>
        <v>#DIV/0!</v>
      </c>
      <c r="AN9" s="25" t="e">
        <f>_xlfn.STDEV.S(L9,S9,Z9,AG9)</f>
        <v>#DIV/0!</v>
      </c>
      <c r="AO9" s="135" t="e">
        <f>AVERAGE(N9,U9,AB9,AI9)</f>
        <v>#DIV/0!</v>
      </c>
      <c r="AP9" s="185" t="e">
        <f>_xlfn.STDEV.S(N9,U9,AB9,AI9)</f>
        <v>#DIV/0!</v>
      </c>
      <c r="AQ9" s="51"/>
      <c r="AT9" s="16"/>
      <c r="AZ9" s="39" t="e">
        <f>'S1-EX-SW-FRG-8-100-QY0-1.5mm'!E14</f>
        <v>#DIV/0!</v>
      </c>
      <c r="BA9" s="26" t="e">
        <v>#DIV/0!</v>
      </c>
      <c r="BB9" s="133" t="e">
        <f t="shared" si="13"/>
        <v>#DIV/0!</v>
      </c>
      <c r="BC9" s="62" t="e">
        <f t="shared" si="14"/>
        <v>#DIV/0!</v>
      </c>
      <c r="BD9" s="26" t="e">
        <f>'S1-EX-SW-FRG-8-100-QY0-1.5mm'!V14</f>
        <v>#DIV/0!</v>
      </c>
      <c r="BE9" s="183" t="e">
        <f t="shared" si="15"/>
        <v>#DIV/0!</v>
      </c>
      <c r="BF9" s="22"/>
      <c r="BG9" s="96" t="e">
        <f>'S2-EX-SW-FRG-8-100-QY0-1.5mm'!E14</f>
        <v>#DIV/0!</v>
      </c>
      <c r="BH9" s="86" t="e">
        <v>#DIV/0!</v>
      </c>
      <c r="BI9" s="133" t="e">
        <f t="shared" si="16"/>
        <v>#DIV/0!</v>
      </c>
      <c r="BJ9" s="62" t="e">
        <f t="shared" si="17"/>
        <v>#DIV/0!</v>
      </c>
      <c r="BK9" s="26" t="e">
        <f>'S2-EX-SW-FRG-8-100-QY0-1.5mm'!V14</f>
        <v>#DIV/0!</v>
      </c>
      <c r="BL9" s="183" t="e">
        <f t="shared" si="18"/>
        <v>#DIV/0!</v>
      </c>
      <c r="BM9" s="22"/>
      <c r="BN9" s="39" t="e">
        <f>'S3-EX-SW-FRG-8-100-QY0-1.5mm'!E14</f>
        <v>#DIV/0!</v>
      </c>
      <c r="BO9" s="26" t="e">
        <v>#DIV/0!</v>
      </c>
      <c r="BP9" s="133" t="e">
        <f t="shared" si="19"/>
        <v>#DIV/0!</v>
      </c>
      <c r="BQ9" s="62" t="e">
        <f t="shared" si="20"/>
        <v>#DIV/0!</v>
      </c>
      <c r="BR9" s="26" t="e">
        <f>'S3-EX-SW-FRG-8-100-QY0-1.5mm'!V14</f>
        <v>#DIV/0!</v>
      </c>
      <c r="BS9" s="183" t="e">
        <f t="shared" si="21"/>
        <v>#DIV/0!</v>
      </c>
      <c r="BT9" s="50"/>
      <c r="BU9" s="39"/>
      <c r="BV9" s="26"/>
      <c r="BW9" s="133"/>
      <c r="BX9" s="62"/>
      <c r="BY9" s="26"/>
      <c r="BZ9" s="183"/>
      <c r="CA9" s="22"/>
      <c r="CB9" s="52" t="e">
        <f>AVERAGE(BB9,BI9,BP9,BW9)</f>
        <v>#DIV/0!</v>
      </c>
      <c r="CC9" s="25" t="e">
        <f>_xlfn.STDEV.S(BB9,BI9,BP9,BW9)</f>
        <v>#DIV/0!</v>
      </c>
      <c r="CD9" s="62" t="e">
        <f>AVERAGE(BC9,BJ9,BQ9,BX9)</f>
        <v>#DIV/0!</v>
      </c>
      <c r="CE9" s="25" t="e">
        <f>_xlfn.STDEV.S(BC9,BJ9,BQ9,BX9)</f>
        <v>#DIV/0!</v>
      </c>
      <c r="CF9" s="135" t="e">
        <f>AVERAGE(BE9,BL9,BS9,BZ9)</f>
        <v>#DIV/0!</v>
      </c>
      <c r="CG9" s="185" t="e">
        <f>_xlfn.STDEV.S(BE9,BL9,BS9,BZ9)</f>
        <v>#DIV/0!</v>
      </c>
      <c r="CH9" s="50"/>
      <c r="CK9" s="16"/>
      <c r="CQ9" s="39" t="e">
        <f>'S1-EX-SW-HC-45-100-QY0-3mm'!E14</f>
        <v>#DIV/0!</v>
      </c>
      <c r="CR9" s="26" t="e">
        <v>#DIV/0!</v>
      </c>
      <c r="CS9" s="133" t="e">
        <f t="shared" si="24"/>
        <v>#DIV/0!</v>
      </c>
      <c r="CT9" s="62" t="e">
        <f t="shared" si="25"/>
        <v>#DIV/0!</v>
      </c>
      <c r="CU9" s="26" t="e">
        <f>'S1-EX-SW-HC-45-100-QY0-3mm'!V14</f>
        <v>#DIV/0!</v>
      </c>
      <c r="CV9" s="183" t="e">
        <f t="shared" si="26"/>
        <v>#DIV/0!</v>
      </c>
      <c r="CW9" s="22"/>
      <c r="CX9" s="96" t="e">
        <f>'S2-EX-SW-HC-45-100-QY0-3mm'!E14</f>
        <v>#DIV/0!</v>
      </c>
      <c r="CY9" s="86" t="e">
        <v>#DIV/0!</v>
      </c>
      <c r="CZ9" s="133" t="e">
        <f t="shared" si="27"/>
        <v>#DIV/0!</v>
      </c>
      <c r="DA9" s="62" t="e">
        <f t="shared" si="28"/>
        <v>#DIV/0!</v>
      </c>
      <c r="DB9" s="26" t="e">
        <f>'S2-EX-SW-HC-45-100-QY0-3mm'!V14</f>
        <v>#DIV/0!</v>
      </c>
      <c r="DC9" s="183" t="e">
        <f t="shared" si="29"/>
        <v>#DIV/0!</v>
      </c>
      <c r="DD9" s="22"/>
      <c r="DE9" s="39" t="e">
        <f>'S3-EX-SW-HC-45-100-QY0-3mm'!E14</f>
        <v>#DIV/0!</v>
      </c>
      <c r="DF9" s="26" t="e">
        <v>#DIV/0!</v>
      </c>
      <c r="DG9" s="133" t="e">
        <f t="shared" si="30"/>
        <v>#DIV/0!</v>
      </c>
      <c r="DH9" s="62" t="e">
        <f t="shared" si="31"/>
        <v>#DIV/0!</v>
      </c>
      <c r="DI9" s="26" t="e">
        <f>'S3-EX-SW-HC-45-100-QY0-3mm'!V14</f>
        <v>#DIV/0!</v>
      </c>
      <c r="DJ9" s="183" t="e">
        <f t="shared" si="32"/>
        <v>#DIV/0!</v>
      </c>
      <c r="DK9" s="50"/>
      <c r="DL9" s="39"/>
      <c r="DM9" s="26"/>
      <c r="DN9" s="133"/>
      <c r="DO9" s="62"/>
      <c r="DP9" s="26"/>
      <c r="DQ9" s="183"/>
      <c r="DR9" s="22"/>
      <c r="DS9" s="52" t="e">
        <f>AVERAGE(CS9,CZ9,DG9,DN9)</f>
        <v>#DIV/0!</v>
      </c>
      <c r="DT9" s="25" t="e">
        <f>_xlfn.STDEV.S(CS9,CZ9,DG9,DN9)</f>
        <v>#DIV/0!</v>
      </c>
      <c r="DU9" s="62" t="e">
        <f>AVERAGE(CT9,DA9,DH9,DO9)</f>
        <v>#DIV/0!</v>
      </c>
      <c r="DV9" s="25" t="e">
        <f>_xlfn.STDEV.S(CT9,DA9,DH9,DO9)</f>
        <v>#DIV/0!</v>
      </c>
      <c r="DW9" s="135" t="e">
        <f>AVERAGE(CV9,DC9,DJ9,DQ9)</f>
        <v>#DIV/0!</v>
      </c>
      <c r="DX9" s="185" t="e">
        <f>_xlfn.STDEV.S(CV9,DC9,DJ9,DQ9)</f>
        <v>#DIV/0!</v>
      </c>
      <c r="DY9" s="50"/>
      <c r="EB9" s="16"/>
      <c r="EH9" s="39" t="e">
        <f>'S1-EX-SW-FRG-8-100-QY0-3mm'!E14</f>
        <v>#DIV/0!</v>
      </c>
      <c r="EI9" s="26" t="e">
        <v>#DIV/0!</v>
      </c>
      <c r="EJ9" s="133" t="e">
        <f t="shared" si="35"/>
        <v>#DIV/0!</v>
      </c>
      <c r="EK9" s="62" t="e">
        <f t="shared" si="36"/>
        <v>#DIV/0!</v>
      </c>
      <c r="EL9" s="26" t="e">
        <f>'S1-EX-SW-FRG-8-100-QY0-3mm'!V14</f>
        <v>#DIV/0!</v>
      </c>
      <c r="EM9" s="183" t="e">
        <f t="shared" si="37"/>
        <v>#DIV/0!</v>
      </c>
      <c r="EN9" s="22"/>
      <c r="EO9" s="96" t="e">
        <f>'S2-EX-SW-FRG-8-100-QY0-3mm'!E14</f>
        <v>#DIV/0!</v>
      </c>
      <c r="EP9" s="86" t="e">
        <v>#DIV/0!</v>
      </c>
      <c r="EQ9" s="133" t="e">
        <f t="shared" si="38"/>
        <v>#DIV/0!</v>
      </c>
      <c r="ER9" s="62" t="e">
        <f t="shared" si="39"/>
        <v>#DIV/0!</v>
      </c>
      <c r="ES9" s="26" t="e">
        <f>'S2-EX-SW-FRG-8-100-QY0-3mm'!V14</f>
        <v>#DIV/0!</v>
      </c>
      <c r="ET9" s="183" t="e">
        <f t="shared" si="40"/>
        <v>#DIV/0!</v>
      </c>
      <c r="EU9" s="22"/>
      <c r="EV9" s="39" t="e">
        <f>'S3-EX-SW-FRG-8-100-QY0-3mm'!E14</f>
        <v>#DIV/0!</v>
      </c>
      <c r="EW9" s="26" t="e">
        <v>#DIV/0!</v>
      </c>
      <c r="EX9" s="133" t="e">
        <f t="shared" si="41"/>
        <v>#DIV/0!</v>
      </c>
      <c r="EY9" s="62" t="e">
        <f t="shared" si="42"/>
        <v>#DIV/0!</v>
      </c>
      <c r="EZ9" s="26" t="e">
        <f>'S3-EX-SW-FRG-8-100-QY0-3mm'!V14</f>
        <v>#DIV/0!</v>
      </c>
      <c r="FA9" s="183" t="e">
        <f t="shared" si="43"/>
        <v>#DIV/0!</v>
      </c>
      <c r="FB9" s="50"/>
      <c r="FC9" s="39"/>
      <c r="FD9" s="26"/>
      <c r="FE9" s="133"/>
      <c r="FF9" s="62"/>
      <c r="FG9" s="26"/>
      <c r="FH9" s="183"/>
      <c r="FI9" s="22"/>
      <c r="FJ9" s="52" t="e">
        <f>AVERAGE(EJ9,EQ9,EX9,FE9)</f>
        <v>#DIV/0!</v>
      </c>
      <c r="FK9" s="25" t="e">
        <f>_xlfn.STDEV.S(EJ9,EQ9,EX9,FE9)</f>
        <v>#DIV/0!</v>
      </c>
      <c r="FL9" s="62" t="e">
        <f>AVERAGE(EK9,ER9,EY9,FF9)</f>
        <v>#DIV/0!</v>
      </c>
      <c r="FM9" s="25" t="e">
        <f>_xlfn.STDEV.S(EK9,ER9,EY9,FF9)</f>
        <v>#DIV/0!</v>
      </c>
      <c r="FN9" s="135" t="e">
        <f>AVERAGE(EM9,ET9,FA9,FH9)</f>
        <v>#DIV/0!</v>
      </c>
      <c r="FO9" s="185" t="e">
        <f>_xlfn.STDEV.S(EM9,ET9,FA9,FH9)</f>
        <v>#DIV/0!</v>
      </c>
      <c r="FP9" s="50"/>
      <c r="FR9" s="116" t="e">
        <f>AK9</f>
        <v>#DIV/0!</v>
      </c>
      <c r="FS9" s="138" t="e">
        <f>AL9</f>
        <v>#DIV/0!</v>
      </c>
      <c r="FT9" s="50" t="e">
        <f>CB9</f>
        <v>#DIV/0!</v>
      </c>
      <c r="FU9" s="50" t="e">
        <f>CC9</f>
        <v>#DIV/0!</v>
      </c>
      <c r="FV9" s="50" t="e">
        <f>DS9</f>
        <v>#DIV/0!</v>
      </c>
      <c r="FW9" s="50" t="e">
        <f>DT9</f>
        <v>#DIV/0!</v>
      </c>
      <c r="FX9" s="50" t="e">
        <f>FJ9</f>
        <v>#DIV/0!</v>
      </c>
      <c r="FY9" s="53" t="e">
        <f>FK9</f>
        <v>#DIV/0!</v>
      </c>
      <c r="GB9" s="116" t="e">
        <f>AM9</f>
        <v>#DIV/0!</v>
      </c>
      <c r="GC9" s="50" t="e">
        <f>AN9</f>
        <v>#DIV/0!</v>
      </c>
      <c r="GD9" s="50" t="e">
        <f>CD9</f>
        <v>#DIV/0!</v>
      </c>
      <c r="GE9" s="50" t="e">
        <f>CE9</f>
        <v>#DIV/0!</v>
      </c>
      <c r="GF9" s="50" t="e">
        <f>DU9</f>
        <v>#DIV/0!</v>
      </c>
      <c r="GG9" s="50" t="e">
        <f>DV9</f>
        <v>#DIV/0!</v>
      </c>
      <c r="GH9" s="50" t="e">
        <f>FL9</f>
        <v>#DIV/0!</v>
      </c>
      <c r="GI9" s="53" t="e">
        <f>FM9</f>
        <v>#DIV/0!</v>
      </c>
      <c r="GL9" s="116" t="e">
        <f>AO9</f>
        <v>#DIV/0!</v>
      </c>
      <c r="GM9" s="50" t="e">
        <f>AP9</f>
        <v>#DIV/0!</v>
      </c>
      <c r="GN9" s="50" t="e">
        <f>CF9</f>
        <v>#DIV/0!</v>
      </c>
      <c r="GO9" s="50" t="e">
        <f>CG9</f>
        <v>#DIV/0!</v>
      </c>
      <c r="GP9" s="50" t="e">
        <f>DW9</f>
        <v>#DIV/0!</v>
      </c>
      <c r="GQ9" s="50" t="e">
        <f>DX9</f>
        <v>#DIV/0!</v>
      </c>
      <c r="GR9" s="50" t="e">
        <f>FN9</f>
        <v>#DIV/0!</v>
      </c>
      <c r="GS9" s="53" t="e">
        <f>FO9</f>
        <v>#DIV/0!</v>
      </c>
    </row>
    <row r="10" spans="1:201" x14ac:dyDescent="0.45">
      <c r="H10">
        <v>24</v>
      </c>
      <c r="I10" s="39">
        <f>'S1-EX-SW-HC-45-100-QY0-1.5mm'!E15</f>
        <v>0.1449</v>
      </c>
      <c r="J10" s="26" t="e">
        <v>#DIV/0!</v>
      </c>
      <c r="K10" s="133">
        <f t="shared" si="2"/>
        <v>0.70669427191166312</v>
      </c>
      <c r="L10" s="62">
        <f t="shared" si="3"/>
        <v>0.81957013574660631</v>
      </c>
      <c r="M10" s="26">
        <f>'S1-EX-SW-HC-45-100-QY0-1.5mm'!V15</f>
        <v>0.12289301678211113</v>
      </c>
      <c r="N10" s="181">
        <f t="shared" si="4"/>
        <v>0.82345693194741887</v>
      </c>
      <c r="O10" s="22"/>
      <c r="P10" s="96">
        <f>'S2-EX-SW-HC-45-100-QY0-1.5mm'!E15</f>
        <v>0.128</v>
      </c>
      <c r="Q10" s="86" t="e">
        <v>#DIV/0!</v>
      </c>
      <c r="R10" s="133">
        <f t="shared" si="5"/>
        <v>0.67187499999999989</v>
      </c>
      <c r="S10" s="62">
        <f t="shared" si="6"/>
        <v>0.82262210796915169</v>
      </c>
      <c r="T10" s="26">
        <f>'S2-EX-SW-HC-45-100-QY0-1.5mm'!V15</f>
        <v>0.111715951012963</v>
      </c>
      <c r="U10" s="183">
        <f t="shared" si="7"/>
        <v>0.84085992906423723</v>
      </c>
      <c r="V10" s="22"/>
      <c r="W10" s="39">
        <f>'S3-EX-SW-HC-45-100-QY0-1.5mm'!E15</f>
        <v>0.12959999999999999</v>
      </c>
      <c r="X10" s="26" t="e">
        <v>#DIV/0!</v>
      </c>
      <c r="Y10" s="133">
        <f t="shared" si="8"/>
        <v>0.67052469135802462</v>
      </c>
      <c r="Z10" s="62">
        <f t="shared" si="9"/>
        <v>0.83775048480930825</v>
      </c>
      <c r="AA10" s="26">
        <f>'S3-EX-SW-HC-45-100-QY0-1.5mm'!V15</f>
        <v>0.11228619776888892</v>
      </c>
      <c r="AB10" s="183">
        <f t="shared" si="10"/>
        <v>0.85858271872068326</v>
      </c>
      <c r="AC10" s="50"/>
      <c r="AD10" s="39"/>
      <c r="AE10" s="26"/>
      <c r="AF10" s="133"/>
      <c r="AG10" s="62"/>
      <c r="AH10" s="26"/>
      <c r="AI10" s="183"/>
      <c r="AJ10" s="22"/>
      <c r="AK10" s="52">
        <f>AVERAGE(K10,R10,Y10,AF10)</f>
        <v>0.68303132108989584</v>
      </c>
      <c r="AL10" s="25">
        <f>_xlfn.STDEV.S(K10,R10,Y10,AF10)</f>
        <v>2.0503835362004338E-2</v>
      </c>
      <c r="AM10" s="62">
        <f>AVERAGE(L10,S10,Z10,AG10)</f>
        <v>0.82664757617502216</v>
      </c>
      <c r="AN10" s="25">
        <f>_xlfn.STDEV.S(L10,S10,Z10,AG10)</f>
        <v>9.7357366807949795E-3</v>
      </c>
      <c r="AO10" s="135">
        <f>AVERAGE(N10,U10,AB10,AI10)</f>
        <v>0.84096652657744642</v>
      </c>
      <c r="AP10" s="185">
        <f>_xlfn.STDEV.S(N10,U10,AB10,AI10)</f>
        <v>1.7563136006493136E-2</v>
      </c>
      <c r="AQ10" s="51"/>
      <c r="AY10">
        <v>24</v>
      </c>
      <c r="AZ10" s="39">
        <f>'S1-EX-SW-FRG-8-100-QY0-1.5mm'!E15</f>
        <v>0.1633</v>
      </c>
      <c r="BA10" s="26" t="e">
        <v>#DIV/0!</v>
      </c>
      <c r="BB10" s="133">
        <f t="shared" si="13"/>
        <v>0.73606858542559706</v>
      </c>
      <c r="BC10" s="62">
        <f t="shared" si="14"/>
        <v>1.0394653087205603</v>
      </c>
      <c r="BD10" s="26">
        <f>'S1-EX-SW-FRG-8-100-QY0-1.5mm'!V15</f>
        <v>0.14121614405655558</v>
      </c>
      <c r="BE10" s="183">
        <f t="shared" si="15"/>
        <v>1.0965272139865119</v>
      </c>
      <c r="BF10" s="22"/>
      <c r="BG10" s="96">
        <f>'S2-EX-SW-FRG-8-100-QY0-1.5mm'!E15</f>
        <v>0.16470000000000001</v>
      </c>
      <c r="BH10" s="86" t="e">
        <v>#DIV/0!</v>
      </c>
      <c r="BI10" s="133">
        <f t="shared" si="16"/>
        <v>0.7364905889496054</v>
      </c>
      <c r="BJ10" s="62">
        <f t="shared" si="17"/>
        <v>1.0293750000000002</v>
      </c>
      <c r="BK10" s="26">
        <f>'S2-EX-SW-FRG-8-100-QY0-1.5mm'!V15</f>
        <v>0.147424227426</v>
      </c>
      <c r="BL10" s="183">
        <f t="shared" si="18"/>
        <v>1.1411329491919548</v>
      </c>
      <c r="BM10" s="22"/>
      <c r="BN10" s="39">
        <f>'S3-EX-SW-FRG-8-100-QY0-1.5mm'!E15</f>
        <v>0.1711</v>
      </c>
      <c r="BO10" s="26" t="e">
        <v>#DIV/0!</v>
      </c>
      <c r="BP10" s="133">
        <f t="shared" si="19"/>
        <v>0.74342489772063125</v>
      </c>
      <c r="BQ10" s="62">
        <f t="shared" si="20"/>
        <v>1.030722891566265</v>
      </c>
      <c r="BR10" s="26">
        <f>'S3-EX-SW-FRG-8-100-QY0-1.5mm'!V15</f>
        <v>0.1586399378051111</v>
      </c>
      <c r="BS10" s="183">
        <f t="shared" si="21"/>
        <v>1.1012893821714997</v>
      </c>
      <c r="BT10" s="50"/>
      <c r="BU10" s="39"/>
      <c r="BV10" s="26"/>
      <c r="BW10" s="133"/>
      <c r="BX10" s="62"/>
      <c r="BY10" s="26"/>
      <c r="BZ10" s="183"/>
      <c r="CA10" s="22"/>
      <c r="CB10" s="52">
        <f>AVERAGE(BB10,BI10,BP10,BW10)</f>
        <v>0.73866135736527794</v>
      </c>
      <c r="CC10" s="25">
        <f>_xlfn.STDEV.S(BB10,BI10,BP10,BW10)</f>
        <v>4.1307395562270449E-3</v>
      </c>
      <c r="CD10" s="62">
        <f>AVERAGE(BC10,BJ10,BQ10,BX10)</f>
        <v>1.0331877334289417</v>
      </c>
      <c r="CE10" s="25">
        <f>_xlfn.STDEV.S(BC10,BJ10,BQ10,BX10)</f>
        <v>5.4781535735187563E-3</v>
      </c>
      <c r="CF10" s="135">
        <f>AVERAGE(BE10,BL10,BS10,BZ10)</f>
        <v>1.1129831817833222</v>
      </c>
      <c r="CG10" s="185">
        <f>_xlfn.STDEV.S(BE10,BL10,BS10,BZ10)</f>
        <v>2.4494420085513703E-2</v>
      </c>
      <c r="CH10" s="50"/>
      <c r="CP10">
        <v>24</v>
      </c>
      <c r="CQ10" s="39">
        <f>'S1-EX-SW-HC-45-100-QY0-3mm'!E15</f>
        <v>0.27110000000000001</v>
      </c>
      <c r="CR10" s="26" t="e">
        <v>#DIV/0!</v>
      </c>
      <c r="CS10" s="133">
        <f t="shared" si="24"/>
        <v>0.66875691626706013</v>
      </c>
      <c r="CT10" s="62">
        <f t="shared" si="25"/>
        <v>0.81952841596130599</v>
      </c>
      <c r="CU10" s="26">
        <f>'S1-EX-SW-HC-45-100-QY0-3mm'!V15</f>
        <v>0.23502804348333334</v>
      </c>
      <c r="CV10" s="183">
        <f t="shared" si="26"/>
        <v>0.81445250526167312</v>
      </c>
      <c r="CW10" s="22"/>
      <c r="CX10" s="96">
        <f>'S2-EX-SW-HC-45-100-QY0-3mm'!E15</f>
        <v>0.23780000000000001</v>
      </c>
      <c r="CY10" s="86" t="e">
        <v>#DIV/0!</v>
      </c>
      <c r="CZ10" s="133">
        <f t="shared" si="27"/>
        <v>0.67115222876366698</v>
      </c>
      <c r="DA10" s="62">
        <f t="shared" si="28"/>
        <v>0.82113259668508287</v>
      </c>
      <c r="DB10" s="26">
        <f>'S2-EX-SW-HC-45-100-QY0-3mm'!V15</f>
        <v>0.22247206827851851</v>
      </c>
      <c r="DC10" s="183">
        <f t="shared" si="29"/>
        <v>0.82695288073436124</v>
      </c>
      <c r="DD10" s="22"/>
      <c r="DE10" s="39">
        <f>'S3-EX-SW-HC-45-100-QY0-3mm'!E15</f>
        <v>0.26200000000000001</v>
      </c>
      <c r="DF10" s="26" t="e">
        <v>#DIV/0!</v>
      </c>
      <c r="DG10" s="133">
        <f t="shared" si="30"/>
        <v>0.6717557251908397</v>
      </c>
      <c r="DH10" s="62">
        <f t="shared" si="31"/>
        <v>0.82260596546310838</v>
      </c>
      <c r="DI10" s="26">
        <f>'S3-EX-SW-HC-45-100-QY0-3mm'!V15</f>
        <v>0.24132615069474073</v>
      </c>
      <c r="DJ10" s="183">
        <f t="shared" si="32"/>
        <v>0.84670103039078048</v>
      </c>
      <c r="DK10" s="50"/>
      <c r="DL10" s="39"/>
      <c r="DM10" s="26"/>
      <c r="DN10" s="133"/>
      <c r="DO10" s="62"/>
      <c r="DP10" s="26"/>
      <c r="DQ10" s="183"/>
      <c r="DR10" s="22"/>
      <c r="DS10" s="52">
        <f>AVERAGE(CS10,CZ10,DG10,DN10)</f>
        <v>0.67055495674052212</v>
      </c>
      <c r="DT10" s="25">
        <f>_xlfn.STDEV.S(CS10,CZ10,DG10,DN10)</f>
        <v>1.5861160558289956E-3</v>
      </c>
      <c r="DU10" s="62">
        <f>AVERAGE(CT10,DA10,DH10,DO10)</f>
        <v>0.82108899270316582</v>
      </c>
      <c r="DV10" s="25">
        <f>_xlfn.STDEV.S(CT10,DA10,DH10,DO10)</f>
        <v>1.5392380304684219E-3</v>
      </c>
      <c r="DW10" s="135">
        <f>AVERAGE(CV10,DC10,DJ10,DQ10)</f>
        <v>0.82936880546227165</v>
      </c>
      <c r="DX10" s="185">
        <f>_xlfn.STDEV.S(CV10,DC10,DJ10,DQ10)</f>
        <v>1.6259439180637932E-2</v>
      </c>
      <c r="DY10" s="50"/>
      <c r="EG10">
        <v>24</v>
      </c>
      <c r="EH10" s="39">
        <f>'S1-EX-SW-FRG-8-100-QY0-3mm'!E15</f>
        <v>0.29599999999999999</v>
      </c>
      <c r="EI10" s="26" t="e">
        <v>#DIV/0!</v>
      </c>
      <c r="EJ10" s="133">
        <f t="shared" si="35"/>
        <v>0.7398648648648648</v>
      </c>
      <c r="EK10" s="62">
        <f t="shared" si="36"/>
        <v>1.0313588850174216</v>
      </c>
      <c r="EL10" s="26">
        <f>'S1-EX-SW-FRG-8-100-QY0-3mm'!V15</f>
        <v>0.26012949612222219</v>
      </c>
      <c r="EM10" s="183">
        <f t="shared" si="37"/>
        <v>1.1367638834952525</v>
      </c>
      <c r="EN10" s="22"/>
      <c r="EO10" s="96">
        <f>'S2-EX-SW-FRG-8-100-QY0-3mm'!E15</f>
        <v>0.315</v>
      </c>
      <c r="EP10" s="86" t="e">
        <v>#DIV/0!</v>
      </c>
      <c r="EQ10" s="133">
        <f t="shared" si="38"/>
        <v>0.73873015873015879</v>
      </c>
      <c r="ER10" s="62">
        <f t="shared" si="39"/>
        <v>1.0430463576158941</v>
      </c>
      <c r="ES10" s="26">
        <f>'S2-EX-SW-FRG-8-100-QY0-3mm'!V15</f>
        <v>0.31309284891203698</v>
      </c>
      <c r="ET10" s="183">
        <f t="shared" si="40"/>
        <v>1.0893242769572342</v>
      </c>
      <c r="EU10" s="22"/>
      <c r="EV10" s="39">
        <f>'S3-EX-SW-FRG-8-100-QY0-3mm'!E15</f>
        <v>0.31490000000000001</v>
      </c>
      <c r="EW10" s="26" t="e">
        <v>#DIV/0!</v>
      </c>
      <c r="EX10" s="133">
        <f t="shared" si="41"/>
        <v>0.73896475071451262</v>
      </c>
      <c r="EY10" s="62">
        <f t="shared" si="42"/>
        <v>1.0430606160980458</v>
      </c>
      <c r="EZ10" s="26">
        <f>'S3-EX-SW-FRG-8-100-QY0-3mm'!V15</f>
        <v>0.28774409751288887</v>
      </c>
      <c r="FA10" s="183">
        <f t="shared" si="43"/>
        <v>1.0929536846205117</v>
      </c>
      <c r="FB10" s="50"/>
      <c r="FC10" s="39"/>
      <c r="FD10" s="26"/>
      <c r="FE10" s="133"/>
      <c r="FF10" s="62"/>
      <c r="FG10" s="26"/>
      <c r="FH10" s="183"/>
      <c r="FI10" s="22"/>
      <c r="FJ10" s="52">
        <f>AVERAGE(EJ10,EQ10,EX10,FE10)</f>
        <v>0.739186591436512</v>
      </c>
      <c r="FK10" s="25">
        <f>_xlfn.STDEV.S(EJ10,EQ10,EX10,FE10)</f>
        <v>5.9899873329397936E-4</v>
      </c>
      <c r="FL10" s="62">
        <f>AVERAGE(EK10,ER10,EY10,FF10)</f>
        <v>1.0391552862437872</v>
      </c>
      <c r="FM10" s="25">
        <f>_xlfn.STDEV.S(EK10,ER10,EY10,FF10)</f>
        <v>6.7518852839732546E-3</v>
      </c>
      <c r="FN10" s="135">
        <f>AVERAGE(EM10,ET10,FA10,FH10)</f>
        <v>1.1063472816909996</v>
      </c>
      <c r="FO10" s="185">
        <f>_xlfn.STDEV.S(EM10,ET10,FA10,FH10)</f>
        <v>2.6403984528578832E-2</v>
      </c>
      <c r="FP10" s="50"/>
      <c r="FQ10">
        <v>24</v>
      </c>
      <c r="FR10" s="116">
        <f>AK10</f>
        <v>0.68303132108989584</v>
      </c>
      <c r="FS10" s="138">
        <f>AL10</f>
        <v>2.0503835362004338E-2</v>
      </c>
      <c r="FT10" s="50">
        <f>CB10</f>
        <v>0.73866135736527794</v>
      </c>
      <c r="FU10" s="50">
        <f>CC10</f>
        <v>4.1307395562270449E-3</v>
      </c>
      <c r="FV10" s="50">
        <f>DS10</f>
        <v>0.67055495674052212</v>
      </c>
      <c r="FW10" s="50">
        <f>DT10</f>
        <v>1.5861160558289956E-3</v>
      </c>
      <c r="FX10" s="50">
        <f>FJ10</f>
        <v>0.739186591436512</v>
      </c>
      <c r="FY10" s="53">
        <f>FK10</f>
        <v>5.9899873329397936E-4</v>
      </c>
      <c r="GA10">
        <v>24</v>
      </c>
      <c r="GB10" s="116">
        <f>AM10</f>
        <v>0.82664757617502216</v>
      </c>
      <c r="GC10" s="50">
        <f>AN10</f>
        <v>9.7357366807949795E-3</v>
      </c>
      <c r="GD10" s="50">
        <f>CD10</f>
        <v>1.0331877334289417</v>
      </c>
      <c r="GE10" s="50">
        <f>CE10</f>
        <v>5.4781535735187563E-3</v>
      </c>
      <c r="GF10" s="50">
        <f>DU10</f>
        <v>0.82108899270316582</v>
      </c>
      <c r="GG10" s="50">
        <f>DV10</f>
        <v>1.5392380304684219E-3</v>
      </c>
      <c r="GH10" s="50">
        <f>FL10</f>
        <v>1.0391552862437872</v>
      </c>
      <c r="GI10" s="53">
        <f>FM10</f>
        <v>6.7518852839732546E-3</v>
      </c>
      <c r="GK10">
        <v>24</v>
      </c>
      <c r="GL10" s="116">
        <f>AO10</f>
        <v>0.84096652657744642</v>
      </c>
      <c r="GM10" s="50">
        <f>AP10</f>
        <v>1.7563136006493136E-2</v>
      </c>
      <c r="GN10" s="50">
        <f>CF10</f>
        <v>1.1129831817833222</v>
      </c>
      <c r="GO10" s="50">
        <f>CG10</f>
        <v>2.4494420085513703E-2</v>
      </c>
      <c r="GP10" s="50">
        <f>DW10</f>
        <v>0.82936880546227165</v>
      </c>
      <c r="GQ10" s="50">
        <f>DX10</f>
        <v>1.6259439180637932E-2</v>
      </c>
      <c r="GR10" s="50">
        <f>FN10</f>
        <v>1.1063472816909996</v>
      </c>
      <c r="GS10" s="53">
        <f>FO10</f>
        <v>2.6403984528578832E-2</v>
      </c>
    </row>
    <row r="11" spans="1:201" x14ac:dyDescent="0.45">
      <c r="H11">
        <v>48</v>
      </c>
      <c r="I11" s="39">
        <f>'S1-EX-SW-HC-45-100-QY0-1.5mm'!E16</f>
        <v>0.14499999999999999</v>
      </c>
      <c r="J11" s="26" t="e">
        <v>#DIV/0!</v>
      </c>
      <c r="K11" s="133">
        <f t="shared" si="2"/>
        <v>0.70689655172413779</v>
      </c>
      <c r="L11" s="62">
        <f t="shared" si="3"/>
        <v>0.8201357466063347</v>
      </c>
      <c r="M11" s="26">
        <f>'S1-EX-SW-HC-45-100-QY0-1.5mm'!V16</f>
        <v>0.12349992491018515</v>
      </c>
      <c r="N11" s="181">
        <f t="shared" si="4"/>
        <v>0.82752358046988006</v>
      </c>
      <c r="O11" s="22"/>
      <c r="P11" s="96">
        <f>'S2-EX-SW-HC-45-100-QY0-1.5mm'!E16</f>
        <v>0.127</v>
      </c>
      <c r="Q11" s="86" t="e">
        <v>#DIV/0!</v>
      </c>
      <c r="R11" s="133">
        <f t="shared" si="5"/>
        <v>0.66929133858267709</v>
      </c>
      <c r="S11" s="62">
        <f t="shared" si="6"/>
        <v>0.8161953727506428</v>
      </c>
      <c r="T11" s="26">
        <f>'S2-EX-SW-HC-45-100-QY0-1.5mm'!V16</f>
        <v>0.11018978122166664</v>
      </c>
      <c r="U11" s="183">
        <f t="shared" si="7"/>
        <v>0.82937280470273467</v>
      </c>
      <c r="V11" s="22"/>
      <c r="W11" s="39">
        <f>'S3-EX-SW-HC-45-100-QY0-1.5mm'!E16</f>
        <v>0.1288</v>
      </c>
      <c r="X11" s="26" t="e">
        <v>#DIV/0!</v>
      </c>
      <c r="Y11" s="133">
        <f t="shared" si="8"/>
        <v>0.66847826086956519</v>
      </c>
      <c r="Z11" s="62">
        <f t="shared" si="9"/>
        <v>0.83257918552036192</v>
      </c>
      <c r="AA11" s="26">
        <f>'S3-EX-SW-HC-45-100-QY0-1.5mm'!V16</f>
        <v>0.11229165230059258</v>
      </c>
      <c r="AB11" s="183">
        <f t="shared" si="10"/>
        <v>0.85862442613221324</v>
      </c>
      <c r="AC11" s="50"/>
      <c r="AD11" s="39"/>
      <c r="AE11" s="26"/>
      <c r="AF11" s="133"/>
      <c r="AG11" s="62"/>
      <c r="AH11" s="26"/>
      <c r="AI11" s="183"/>
      <c r="AJ11" s="22"/>
      <c r="AK11" s="52">
        <f>AVERAGE(K11,R11,Y11,AF11)</f>
        <v>0.6815553837254601</v>
      </c>
      <c r="AL11" s="25">
        <f>_xlfn.STDEV.S(K11,R11,Y11,AF11)</f>
        <v>2.1949860375291626E-2</v>
      </c>
      <c r="AM11" s="62">
        <f>AVERAGE(L11,S11,Z11,AG11)</f>
        <v>0.82297010162577988</v>
      </c>
      <c r="AN11" s="25">
        <f>_xlfn.STDEV.S(L11,S11,Z11,AG11)</f>
        <v>8.551754586077237E-3</v>
      </c>
      <c r="AO11" s="135">
        <f>AVERAGE(N11,U11,AB11,AI11)</f>
        <v>0.8385069371016094</v>
      </c>
      <c r="AP11" s="185">
        <f>_xlfn.STDEV.S(N11,U11,AB11,AI11)</f>
        <v>1.7446774235892311E-2</v>
      </c>
      <c r="AQ11" s="51"/>
      <c r="AY11">
        <v>48</v>
      </c>
      <c r="AZ11" s="39">
        <f>'S1-EX-SW-FRG-8-100-QY0-1.5mm'!E16</f>
        <v>0.1648</v>
      </c>
      <c r="BA11" s="26" t="e">
        <v>#DIV/0!</v>
      </c>
      <c r="BB11" s="133">
        <f t="shared" si="13"/>
        <v>0.73847087378640774</v>
      </c>
      <c r="BC11" s="62">
        <f t="shared" si="14"/>
        <v>1.0490133672819861</v>
      </c>
      <c r="BD11" s="26">
        <f>'S1-EX-SW-FRG-8-100-QY0-1.5mm'!V16</f>
        <v>0.14729625961866669</v>
      </c>
      <c r="BE11" s="183">
        <f t="shared" si="15"/>
        <v>1.1437386162137788</v>
      </c>
      <c r="BF11" s="22"/>
      <c r="BG11" s="96">
        <f>'S2-EX-SW-FRG-8-100-QY0-1.5mm'!E16</f>
        <v>0.16650000000000001</v>
      </c>
      <c r="BH11" s="86" t="e">
        <v>#DIV/0!</v>
      </c>
      <c r="BI11" s="133">
        <f t="shared" si="16"/>
        <v>0.73933933933933937</v>
      </c>
      <c r="BJ11" s="62">
        <f t="shared" si="17"/>
        <v>1.0406250000000001</v>
      </c>
      <c r="BK11" s="26">
        <f>'S2-EX-SW-FRG-8-100-QY0-1.5mm'!V16</f>
        <v>0.16141746597966666</v>
      </c>
      <c r="BL11" s="183">
        <f t="shared" si="18"/>
        <v>1.2494472056631816</v>
      </c>
      <c r="BM11" s="22"/>
      <c r="BN11" s="39">
        <f>'S3-EX-SW-FRG-8-100-QY0-1.5mm'!E16</f>
        <v>0.1731</v>
      </c>
      <c r="BO11" s="26" t="e">
        <v>#DIV/0!</v>
      </c>
      <c r="BP11" s="133">
        <f t="shared" si="19"/>
        <v>0.74638937030618147</v>
      </c>
      <c r="BQ11" s="62">
        <f t="shared" si="20"/>
        <v>1.0427710843373494</v>
      </c>
      <c r="BR11" s="26">
        <f>'S3-EX-SW-FRG-8-100-QY0-1.5mm'!V16</f>
        <v>0.17833443509999994</v>
      </c>
      <c r="BS11" s="183">
        <f t="shared" si="21"/>
        <v>1.2380099397949635</v>
      </c>
      <c r="BT11" s="50"/>
      <c r="BU11" s="39"/>
      <c r="BV11" s="26"/>
      <c r="BW11" s="133"/>
      <c r="BX11" s="62"/>
      <c r="BY11" s="26"/>
      <c r="BZ11" s="183"/>
      <c r="CA11" s="22"/>
      <c r="CB11" s="52">
        <f>AVERAGE(BB11,BI11,BP11,BW11)</f>
        <v>0.74139986114397616</v>
      </c>
      <c r="CC11" s="25">
        <f>_xlfn.STDEV.S(BB11,BI11,BP11,BW11)</f>
        <v>4.3428054715765208E-3</v>
      </c>
      <c r="CD11" s="62">
        <f>AVERAGE(BC11,BJ11,BQ11,BX11)</f>
        <v>1.044136483873112</v>
      </c>
      <c r="CE11" s="25">
        <f>_xlfn.STDEV.S(BC11,BJ11,BQ11,BX11)</f>
        <v>4.3576844004090693E-3</v>
      </c>
      <c r="CF11" s="135">
        <f>AVERAGE(BE11,BL11,BS11,BZ11)</f>
        <v>1.2103985872239746</v>
      </c>
      <c r="CG11" s="185">
        <f>_xlfn.STDEV.S(BE11,BL11,BS11,BZ11)</f>
        <v>5.8011779527482071E-2</v>
      </c>
      <c r="CH11" s="50"/>
      <c r="CP11">
        <v>48</v>
      </c>
      <c r="CQ11" s="39">
        <f>'S1-EX-SW-HC-45-100-QY0-3mm'!E16</f>
        <v>0.27200000000000002</v>
      </c>
      <c r="CR11" s="26" t="e">
        <v>#DIV/0!</v>
      </c>
      <c r="CS11" s="133">
        <f t="shared" si="24"/>
        <v>0.66985294117647065</v>
      </c>
      <c r="CT11" s="62">
        <f t="shared" si="25"/>
        <v>0.82224909310761796</v>
      </c>
      <c r="CU11" s="26">
        <f>'S1-EX-SW-HC-45-100-QY0-3mm'!V16</f>
        <v>0.23192106440948146</v>
      </c>
      <c r="CV11" s="183">
        <f t="shared" si="26"/>
        <v>0.80368576077880172</v>
      </c>
      <c r="CW11" s="22"/>
      <c r="CX11" s="96">
        <f>'S2-EX-SW-HC-45-100-QY0-3mm'!E16</f>
        <v>0.23810000000000001</v>
      </c>
      <c r="CY11" s="86" t="e">
        <v>#DIV/0!</v>
      </c>
      <c r="CZ11" s="133">
        <f t="shared" si="27"/>
        <v>0.67156656866862652</v>
      </c>
      <c r="DA11" s="62">
        <f t="shared" si="28"/>
        <v>0.82216850828729282</v>
      </c>
      <c r="DB11" s="26">
        <f>'S2-EX-SW-HC-45-100-QY0-3mm'!V16</f>
        <v>0.21742416382400004</v>
      </c>
      <c r="DC11" s="183">
        <f t="shared" si="29"/>
        <v>0.80818927071069813</v>
      </c>
      <c r="DD11" s="22"/>
      <c r="DE11" s="39">
        <f>'S3-EX-SW-HC-45-100-QY0-3mm'!E16</f>
        <v>0.26179999999999998</v>
      </c>
      <c r="DF11" s="26" t="e">
        <v>#DIV/0!</v>
      </c>
      <c r="DG11" s="133">
        <f t="shared" si="30"/>
        <v>0.67150496562261264</v>
      </c>
      <c r="DH11" s="62">
        <f t="shared" si="31"/>
        <v>0.82197802197802194</v>
      </c>
      <c r="DI11" s="26">
        <f>'S3-EX-SW-HC-45-100-QY0-3mm'!V16</f>
        <v>0.23764069310333338</v>
      </c>
      <c r="DJ11" s="183">
        <f t="shared" si="32"/>
        <v>0.83377047673498006</v>
      </c>
      <c r="DK11" s="50"/>
      <c r="DL11" s="39"/>
      <c r="DM11" s="26"/>
      <c r="DN11" s="133"/>
      <c r="DO11" s="62"/>
      <c r="DP11" s="26"/>
      <c r="DQ11" s="183"/>
      <c r="DR11" s="22"/>
      <c r="DS11" s="52">
        <f>AVERAGE(CS11,CZ11,DG11,DN11)</f>
        <v>0.67097482515590323</v>
      </c>
      <c r="DT11" s="25">
        <f>_xlfn.STDEV.S(CS11,CZ11,DG11,DN11)</f>
        <v>9.7206814642813077E-4</v>
      </c>
      <c r="DU11" s="62">
        <f>AVERAGE(CT11,DA11,DH11,DO11)</f>
        <v>0.82213187445764424</v>
      </c>
      <c r="DV11" s="25">
        <f>_xlfn.STDEV.S(CT11,DA11,DH11,DO11)</f>
        <v>1.3919920054064752E-4</v>
      </c>
      <c r="DW11" s="135">
        <f>AVERAGE(CV11,DC11,DJ11,DQ11)</f>
        <v>0.81521516940816008</v>
      </c>
      <c r="DX11" s="185">
        <f>_xlfn.STDEV.S(CV11,DC11,DJ11,DQ11)</f>
        <v>1.6226366596414306E-2</v>
      </c>
      <c r="DY11" s="50"/>
      <c r="EG11">
        <v>48</v>
      </c>
      <c r="EH11" s="39">
        <f>'S1-EX-SW-FRG-8-100-QY0-3mm'!E16</f>
        <v>0.29620000000000002</v>
      </c>
      <c r="EI11" s="26" t="e">
        <v>#DIV/0!</v>
      </c>
      <c r="EJ11" s="133">
        <f t="shared" si="35"/>
        <v>0.74004051316677921</v>
      </c>
      <c r="EK11" s="62">
        <f t="shared" si="36"/>
        <v>1.03205574912892</v>
      </c>
      <c r="EL11" s="26">
        <f>'S1-EX-SW-FRG-8-100-QY0-3mm'!V16</f>
        <v>0.26177923922962965</v>
      </c>
      <c r="EM11" s="183">
        <f t="shared" si="37"/>
        <v>1.1439732480982765</v>
      </c>
      <c r="EN11" s="22"/>
      <c r="EO11" s="96">
        <f>'S2-EX-SW-FRG-8-100-QY0-3mm'!E16</f>
        <v>0.31540000000000001</v>
      </c>
      <c r="EP11" s="86" t="e">
        <v>#DIV/0!</v>
      </c>
      <c r="EQ11" s="133">
        <f t="shared" si="38"/>
        <v>0.7390615091946735</v>
      </c>
      <c r="ER11" s="62">
        <f t="shared" si="39"/>
        <v>1.0443708609271525</v>
      </c>
      <c r="ES11" s="26">
        <f>'S2-EX-SW-FRG-8-100-QY0-3mm'!V16</f>
        <v>0.31278785507555551</v>
      </c>
      <c r="ET11" s="183">
        <f t="shared" si="40"/>
        <v>1.0882631310653492</v>
      </c>
      <c r="EU11" s="22"/>
      <c r="EV11" s="39">
        <f>'S3-EX-SW-FRG-8-100-QY0-3mm'!E16</f>
        <v>0.31419999999999998</v>
      </c>
      <c r="EW11" s="26" t="e">
        <v>#DIV/0!</v>
      </c>
      <c r="EX11" s="133">
        <f t="shared" si="41"/>
        <v>0.73838319541693187</v>
      </c>
      <c r="EY11" s="62">
        <f t="shared" si="42"/>
        <v>1.04074196753892</v>
      </c>
      <c r="EZ11" s="26">
        <f>'S3-EX-SW-FRG-8-100-QY0-3mm'!V16</f>
        <v>0.28723013006488879</v>
      </c>
      <c r="FA11" s="183">
        <f t="shared" si="43"/>
        <v>1.0910014547714126</v>
      </c>
      <c r="FB11" s="50"/>
      <c r="FC11" s="39"/>
      <c r="FD11" s="26"/>
      <c r="FE11" s="133"/>
      <c r="FF11" s="62"/>
      <c r="FG11" s="26"/>
      <c r="FH11" s="183"/>
      <c r="FI11" s="22"/>
      <c r="FJ11" s="52">
        <f>AVERAGE(EJ11,EQ11,EX11,FE11)</f>
        <v>0.73916173925946149</v>
      </c>
      <c r="FK11" s="25">
        <f>_xlfn.STDEV.S(EJ11,EQ11,EX11,FE11)</f>
        <v>8.3319270304373365E-4</v>
      </c>
      <c r="FL11" s="62">
        <f>AVERAGE(EK11,ER11,EY11,FF11)</f>
        <v>1.0390561925316641</v>
      </c>
      <c r="FM11" s="25">
        <f>_xlfn.STDEV.S(EK11,ER11,EY11,FF11)</f>
        <v>6.3282598462814296E-3</v>
      </c>
      <c r="FN11" s="135">
        <f>AVERAGE(EM11,ET11,FA11,FH11)</f>
        <v>1.1077459446450126</v>
      </c>
      <c r="FO11" s="185">
        <f>_xlfn.STDEV.S(EM11,ET11,FA11,FH11)</f>
        <v>3.1403626236486397E-2</v>
      </c>
      <c r="FP11" s="50"/>
      <c r="FQ11">
        <v>48</v>
      </c>
      <c r="FR11" s="116">
        <f>AK11</f>
        <v>0.6815553837254601</v>
      </c>
      <c r="FS11" s="138">
        <f>AL11</f>
        <v>2.1949860375291626E-2</v>
      </c>
      <c r="FT11" s="50">
        <f>CB11</f>
        <v>0.74139986114397616</v>
      </c>
      <c r="FU11" s="50">
        <f>CC11</f>
        <v>4.3428054715765208E-3</v>
      </c>
      <c r="FV11" s="50">
        <f>DS11</f>
        <v>0.67097482515590323</v>
      </c>
      <c r="FW11" s="50">
        <f>DT11</f>
        <v>9.7206814642813077E-4</v>
      </c>
      <c r="FX11" s="50">
        <f>FJ11</f>
        <v>0.73916173925946149</v>
      </c>
      <c r="FY11" s="53">
        <f>FK11</f>
        <v>8.3319270304373365E-4</v>
      </c>
      <c r="GA11">
        <v>48</v>
      </c>
      <c r="GB11" s="116">
        <f>AM11</f>
        <v>0.82297010162577988</v>
      </c>
      <c r="GC11" s="50">
        <f>AN11</f>
        <v>8.551754586077237E-3</v>
      </c>
      <c r="GD11" s="50">
        <f>CD11</f>
        <v>1.044136483873112</v>
      </c>
      <c r="GE11" s="50">
        <f>CE11</f>
        <v>4.3576844004090693E-3</v>
      </c>
      <c r="GF11" s="50">
        <f>DU11</f>
        <v>0.82213187445764424</v>
      </c>
      <c r="GG11" s="50">
        <f>DV11</f>
        <v>1.3919920054064752E-4</v>
      </c>
      <c r="GH11" s="50">
        <f>FL11</f>
        <v>1.0390561925316641</v>
      </c>
      <c r="GI11" s="53">
        <f>FM11</f>
        <v>6.3282598462814296E-3</v>
      </c>
      <c r="GK11">
        <v>48</v>
      </c>
      <c r="GL11" s="116">
        <f>AO11</f>
        <v>0.8385069371016094</v>
      </c>
      <c r="GM11" s="50">
        <f>AP11</f>
        <v>1.7446774235892311E-2</v>
      </c>
      <c r="GN11" s="50">
        <f>CF11</f>
        <v>1.2103985872239746</v>
      </c>
      <c r="GO11" s="50">
        <f>CG11</f>
        <v>5.8011779527482071E-2</v>
      </c>
      <c r="GP11" s="50">
        <f>DW11</f>
        <v>0.81521516940816008</v>
      </c>
      <c r="GQ11" s="50">
        <f>DX11</f>
        <v>1.6226366596414306E-2</v>
      </c>
      <c r="GR11" s="50">
        <f>FN11</f>
        <v>1.1077459446450126</v>
      </c>
      <c r="GS11" s="53">
        <f>FO11</f>
        <v>3.1403626236486397E-2</v>
      </c>
    </row>
    <row r="12" spans="1:201" x14ac:dyDescent="0.45">
      <c r="B12" s="11"/>
      <c r="H12">
        <v>72</v>
      </c>
      <c r="I12" s="39">
        <f>'S1-EX-SW-HC-45-100-QY0-1.5mm'!E17</f>
        <v>0.14399999999999999</v>
      </c>
      <c r="J12" s="26" t="e">
        <v>#DIV/0!</v>
      </c>
      <c r="K12" s="133">
        <f t="shared" si="2"/>
        <v>0.70486111111111105</v>
      </c>
      <c r="L12" s="62">
        <f t="shared" si="3"/>
        <v>0.81447963800904966</v>
      </c>
      <c r="M12" s="26" t="e">
        <v>#DIV/0!</v>
      </c>
      <c r="N12" s="181" t="e">
        <f t="shared" si="4"/>
        <v>#DIV/0!</v>
      </c>
      <c r="O12" s="22"/>
      <c r="P12" s="96">
        <f>'S2-EX-SW-HC-45-100-QY0-1.5mm'!E17</f>
        <v>0.128</v>
      </c>
      <c r="Q12" s="86" t="e">
        <v>#DIV/0!</v>
      </c>
      <c r="R12" s="133">
        <f t="shared" si="5"/>
        <v>0.67187499999999989</v>
      </c>
      <c r="S12" s="62">
        <f t="shared" si="6"/>
        <v>0.82262210796915169</v>
      </c>
      <c r="T12" s="26" t="e">
        <v>#DIV/0!</v>
      </c>
      <c r="U12" s="183" t="e">
        <f t="shared" si="7"/>
        <v>#DIV/0!</v>
      </c>
      <c r="V12" s="22"/>
      <c r="W12" s="39">
        <f>'S3-EX-SW-HC-45-100-QY0-1.5mm'!E17</f>
        <v>0.13</v>
      </c>
      <c r="X12" s="26" t="e">
        <v>#DIV/0!</v>
      </c>
      <c r="Y12" s="133">
        <f t="shared" si="8"/>
        <v>0.67153846153846153</v>
      </c>
      <c r="Z12" s="62">
        <f t="shared" si="9"/>
        <v>0.84033613445378152</v>
      </c>
      <c r="AA12" s="26" t="e">
        <v>#DIV/0!</v>
      </c>
      <c r="AB12" s="183" t="e">
        <f t="shared" si="10"/>
        <v>#DIV/0!</v>
      </c>
      <c r="AC12" s="50"/>
      <c r="AD12" s="39"/>
      <c r="AE12" s="26"/>
      <c r="AF12" s="133"/>
      <c r="AG12" s="62"/>
      <c r="AH12" s="26"/>
      <c r="AI12" s="183"/>
      <c r="AJ12" s="22"/>
      <c r="AK12" s="52">
        <f>AVERAGE(K12,R12,Y12,AF12)</f>
        <v>0.68275819088319079</v>
      </c>
      <c r="AL12" s="25">
        <f>_xlfn.STDEV.S(K12,R12,Y12,AF12)</f>
        <v>1.9142430004714071E-2</v>
      </c>
      <c r="AM12" s="62">
        <f>AVERAGE(L12,S12,Z12,AG12)</f>
        <v>0.82581262681066103</v>
      </c>
      <c r="AN12" s="25">
        <f>_xlfn.STDEV.S(L12,S12,Z12,AG12)</f>
        <v>1.3220217848342257E-2</v>
      </c>
      <c r="AO12" s="135" t="e">
        <f>AVERAGE(N12,U12,AB12,AI12)</f>
        <v>#DIV/0!</v>
      </c>
      <c r="AP12" s="185" t="e">
        <f>_xlfn.STDEV.S(N12,U12,AB12,AI12)</f>
        <v>#DIV/0!</v>
      </c>
      <c r="AQ12" s="51"/>
      <c r="AS12" s="11"/>
      <c r="AY12">
        <v>72</v>
      </c>
      <c r="AZ12" s="39">
        <f>'S1-EX-SW-FRG-8-100-QY0-1.5mm'!E17</f>
        <v>0.16520000000000001</v>
      </c>
      <c r="BA12" s="26" t="e">
        <v>#DIV/0!</v>
      </c>
      <c r="BB12" s="133">
        <f t="shared" si="13"/>
        <v>0.73910411622276029</v>
      </c>
      <c r="BC12" s="62">
        <f t="shared" si="14"/>
        <v>1.0515595162316997</v>
      </c>
      <c r="BD12" s="26" t="e">
        <v>#DIV/0!</v>
      </c>
      <c r="BE12" s="183" t="e">
        <f t="shared" si="15"/>
        <v>#DIV/0!</v>
      </c>
      <c r="BF12" s="22"/>
      <c r="BG12" s="96">
        <f>'S2-EX-SW-FRG-8-100-QY0-1.5mm'!E17</f>
        <v>0.16700000000000001</v>
      </c>
      <c r="BH12" s="86" t="e">
        <v>#DIV/0!</v>
      </c>
      <c r="BI12" s="133">
        <f t="shared" si="16"/>
        <v>0.74011976047904193</v>
      </c>
      <c r="BJ12" s="62">
        <f t="shared" si="17"/>
        <v>1.04375</v>
      </c>
      <c r="BK12" s="26" t="e">
        <v>#DIV/0!</v>
      </c>
      <c r="BL12" s="183" t="e">
        <f t="shared" si="18"/>
        <v>#DIV/0!</v>
      </c>
      <c r="BM12" s="22"/>
      <c r="BN12" s="39">
        <f>'S3-EX-SW-FRG-8-100-QY0-1.5mm'!E17</f>
        <v>0.17299999999999999</v>
      </c>
      <c r="BO12" s="26" t="e">
        <v>#DIV/0!</v>
      </c>
      <c r="BP12" s="133">
        <f t="shared" si="19"/>
        <v>0.74624277456647403</v>
      </c>
      <c r="BQ12" s="62">
        <f t="shared" si="20"/>
        <v>1.042168674698795</v>
      </c>
      <c r="BR12" s="26" t="e">
        <v>#DIV/0!</v>
      </c>
      <c r="BS12" s="183" t="e">
        <f t="shared" si="21"/>
        <v>#DIV/0!</v>
      </c>
      <c r="BT12" s="50"/>
      <c r="BU12" s="39"/>
      <c r="BV12" s="26"/>
      <c r="BW12" s="133"/>
      <c r="BX12" s="62"/>
      <c r="BY12" s="26"/>
      <c r="BZ12" s="183"/>
      <c r="CA12" s="22"/>
      <c r="CB12" s="52">
        <f>AVERAGE(BB12,BI12,BP12,BW12)</f>
        <v>0.74182221708942542</v>
      </c>
      <c r="CC12" s="25">
        <f>_xlfn.STDEV.S(BB12,BI12,BP12,BW12)</f>
        <v>3.8618492487080954E-3</v>
      </c>
      <c r="CD12" s="62">
        <f>AVERAGE(BC12,BJ12,BQ12,BX12)</f>
        <v>1.0458260636434982</v>
      </c>
      <c r="CE12" s="25">
        <f>_xlfn.STDEV.S(BC12,BJ12,BQ12,BX12)</f>
        <v>5.0278729461794812E-3</v>
      </c>
      <c r="CF12" s="135" t="e">
        <f>AVERAGE(BE12,BL12,BS12,BZ12)</f>
        <v>#DIV/0!</v>
      </c>
      <c r="CG12" s="185" t="e">
        <f>_xlfn.STDEV.S(BE12,BL12,BS12,BZ12)</f>
        <v>#DIV/0!</v>
      </c>
      <c r="CH12" s="50"/>
      <c r="CJ12" s="11"/>
      <c r="CP12">
        <v>72</v>
      </c>
      <c r="CQ12" s="39">
        <f>'S1-EX-SW-HC-45-100-QY0-3mm'!E17</f>
        <v>0.26500000000000001</v>
      </c>
      <c r="CR12" s="26" t="e">
        <v>#DIV/0!</v>
      </c>
      <c r="CS12" s="133">
        <f t="shared" si="24"/>
        <v>0.66113207547169817</v>
      </c>
      <c r="CT12" s="62">
        <f t="shared" si="25"/>
        <v>0.80108827085852485</v>
      </c>
      <c r="CU12" s="26" t="e">
        <v>#DIV/0!</v>
      </c>
      <c r="CV12" s="183" t="e">
        <f t="shared" si="26"/>
        <v>#DIV/0!</v>
      </c>
      <c r="CW12" s="22"/>
      <c r="CX12" s="96">
        <f>'S2-EX-SW-HC-45-100-QY0-3mm'!E17</f>
        <v>0.23669999999999999</v>
      </c>
      <c r="CY12" s="86" t="e">
        <v>#DIV/0!</v>
      </c>
      <c r="CZ12" s="133">
        <f t="shared" si="27"/>
        <v>0.66962399662019423</v>
      </c>
      <c r="DA12" s="62">
        <f t="shared" si="28"/>
        <v>0.81733425414364635</v>
      </c>
      <c r="DB12" s="26" t="e">
        <v>#DIV/0!</v>
      </c>
      <c r="DC12" s="183" t="e">
        <f t="shared" si="29"/>
        <v>#DIV/0!</v>
      </c>
      <c r="DD12" s="22"/>
      <c r="DE12" s="39">
        <f>'S3-EX-SW-HC-45-100-QY0-3mm'!E17</f>
        <v>0.26079999999999998</v>
      </c>
      <c r="DF12" s="26" t="e">
        <v>#DIV/0!</v>
      </c>
      <c r="DG12" s="133">
        <f t="shared" si="30"/>
        <v>0.67024539877300615</v>
      </c>
      <c r="DH12" s="62">
        <f t="shared" si="31"/>
        <v>0.81883830455259021</v>
      </c>
      <c r="DI12" s="26" t="e">
        <v>#DIV/0!</v>
      </c>
      <c r="DJ12" s="183" t="e">
        <f t="shared" si="32"/>
        <v>#DIV/0!</v>
      </c>
      <c r="DK12" s="50"/>
      <c r="DL12" s="39"/>
      <c r="DM12" s="26"/>
      <c r="DN12" s="133"/>
      <c r="DO12" s="62"/>
      <c r="DP12" s="26"/>
      <c r="DQ12" s="183"/>
      <c r="DR12" s="22"/>
      <c r="DS12" s="52">
        <f>AVERAGE(CS12,CZ12,DG12,DN12)</f>
        <v>0.66700049028829955</v>
      </c>
      <c r="DT12" s="25">
        <f>_xlfn.STDEV.S(CS12,CZ12,DG12,DN12)</f>
        <v>5.0916848393885794E-3</v>
      </c>
      <c r="DU12" s="62">
        <f>AVERAGE(CT12,DA12,DH12,DO12)</f>
        <v>0.81242027651825388</v>
      </c>
      <c r="DV12" s="25">
        <f>_xlfn.STDEV.S(CT12,DA12,DH12,DO12)</f>
        <v>9.842576192860171E-3</v>
      </c>
      <c r="DW12" s="135" t="e">
        <f>AVERAGE(CV12,DC12,DJ12,DQ12)</f>
        <v>#DIV/0!</v>
      </c>
      <c r="DX12" s="185" t="e">
        <f>_xlfn.STDEV.S(CV12,DC12,DJ12,DQ12)</f>
        <v>#DIV/0!</v>
      </c>
      <c r="DY12" s="50"/>
      <c r="EA12" s="11"/>
      <c r="EG12">
        <v>72</v>
      </c>
      <c r="EH12" s="39">
        <f>'S1-EX-SW-FRG-8-100-QY0-3mm'!E17</f>
        <v>0.2989</v>
      </c>
      <c r="EI12" s="26" t="e">
        <v>#DIV/0!</v>
      </c>
      <c r="EJ12" s="133">
        <f t="shared" si="35"/>
        <v>0.74238875878220134</v>
      </c>
      <c r="EK12" s="62">
        <f t="shared" si="36"/>
        <v>1.0414634146341464</v>
      </c>
      <c r="EL12" s="26" t="e">
        <v>#DIV/0!</v>
      </c>
      <c r="EM12" s="183" t="e">
        <f t="shared" si="37"/>
        <v>#DIV/0!</v>
      </c>
      <c r="EN12" s="22"/>
      <c r="EO12" s="96">
        <f>'S2-EX-SW-FRG-8-100-QY0-3mm'!E17</f>
        <v>0.3175</v>
      </c>
      <c r="EP12" s="86" t="e">
        <v>#DIV/0!</v>
      </c>
      <c r="EQ12" s="133">
        <f t="shared" si="38"/>
        <v>0.74078740157480316</v>
      </c>
      <c r="ER12" s="62">
        <f t="shared" si="39"/>
        <v>1.0513245033112584</v>
      </c>
      <c r="ES12" s="26" t="e">
        <v>#DIV/0!</v>
      </c>
      <c r="ET12" s="183" t="e">
        <f t="shared" si="40"/>
        <v>#DIV/0!</v>
      </c>
      <c r="EU12" s="22"/>
      <c r="EV12" s="39">
        <f>'S3-EX-SW-FRG-8-100-QY0-3mm'!E17</f>
        <v>0.31490000000000001</v>
      </c>
      <c r="EW12" s="26" t="e">
        <v>#DIV/0!</v>
      </c>
      <c r="EX12" s="133">
        <f t="shared" si="41"/>
        <v>0.73896475071451262</v>
      </c>
      <c r="EY12" s="62">
        <f t="shared" si="42"/>
        <v>1.0430606160980458</v>
      </c>
      <c r="EZ12" s="26" t="e">
        <v>#DIV/0!</v>
      </c>
      <c r="FA12" s="183" t="e">
        <f t="shared" si="43"/>
        <v>#DIV/0!</v>
      </c>
      <c r="FB12" s="50"/>
      <c r="FC12" s="39"/>
      <c r="FD12" s="26"/>
      <c r="FE12" s="133"/>
      <c r="FF12" s="62"/>
      <c r="FG12" s="26"/>
      <c r="FH12" s="183"/>
      <c r="FI12" s="22"/>
      <c r="FJ12" s="52">
        <f>AVERAGE(EJ12,EQ12,EX12,FE12)</f>
        <v>0.74071363702383897</v>
      </c>
      <c r="FK12" s="25">
        <f>_xlfn.STDEV.S(EJ12,EQ12,EX12,FE12)</f>
        <v>1.7131954700598435E-3</v>
      </c>
      <c r="FL12" s="62">
        <f>AVERAGE(EK12,ER12,EY12,FF12)</f>
        <v>1.0452828446811502</v>
      </c>
      <c r="FM12" s="25">
        <f>_xlfn.STDEV.S(EK12,ER12,EY12,FF12)</f>
        <v>5.2928246127319587E-3</v>
      </c>
      <c r="FN12" s="135" t="e">
        <f>AVERAGE(EM12,ET12,FA12,FH12)</f>
        <v>#DIV/0!</v>
      </c>
      <c r="FO12" s="185" t="e">
        <f>_xlfn.STDEV.S(EM12,ET12,FA12,FH12)</f>
        <v>#DIV/0!</v>
      </c>
      <c r="FP12" s="50"/>
      <c r="FQ12">
        <v>72</v>
      </c>
      <c r="FR12" s="116">
        <f>AK12</f>
        <v>0.68275819088319079</v>
      </c>
      <c r="FS12" s="138">
        <f>AL12</f>
        <v>1.9142430004714071E-2</v>
      </c>
      <c r="FT12" s="50">
        <f>CB12</f>
        <v>0.74182221708942542</v>
      </c>
      <c r="FU12" s="50">
        <f>CC12</f>
        <v>3.8618492487080954E-3</v>
      </c>
      <c r="FV12" s="50">
        <f>DS12</f>
        <v>0.66700049028829955</v>
      </c>
      <c r="FW12" s="50">
        <f>DT12</f>
        <v>5.0916848393885794E-3</v>
      </c>
      <c r="FX12" s="50">
        <f>FJ12</f>
        <v>0.74071363702383897</v>
      </c>
      <c r="FY12" s="53">
        <f>FK12</f>
        <v>1.7131954700598435E-3</v>
      </c>
      <c r="GA12">
        <v>72</v>
      </c>
      <c r="GB12" s="116">
        <f>AM12</f>
        <v>0.82581262681066103</v>
      </c>
      <c r="GC12" s="50">
        <f>AN12</f>
        <v>1.3220217848342257E-2</v>
      </c>
      <c r="GD12" s="50">
        <f>CD12</f>
        <v>1.0458260636434982</v>
      </c>
      <c r="GE12" s="50">
        <f>CE12</f>
        <v>5.0278729461794812E-3</v>
      </c>
      <c r="GF12" s="50">
        <f>DU12</f>
        <v>0.81242027651825388</v>
      </c>
      <c r="GG12" s="50">
        <f>DV12</f>
        <v>9.842576192860171E-3</v>
      </c>
      <c r="GH12" s="50">
        <f>FL12</f>
        <v>1.0452828446811502</v>
      </c>
      <c r="GI12" s="53">
        <f>FM12</f>
        <v>5.2928246127319587E-3</v>
      </c>
      <c r="GK12">
        <v>72</v>
      </c>
      <c r="GL12" s="116" t="e">
        <f>AO12</f>
        <v>#DIV/0!</v>
      </c>
      <c r="GM12" s="50" t="e">
        <f>AP12</f>
        <v>#DIV/0!</v>
      </c>
      <c r="GN12" s="50" t="e">
        <f>CF12</f>
        <v>#DIV/0!</v>
      </c>
      <c r="GO12" s="50" t="e">
        <f>CG12</f>
        <v>#DIV/0!</v>
      </c>
      <c r="GP12" s="50" t="e">
        <f>DW12</f>
        <v>#DIV/0!</v>
      </c>
      <c r="GQ12" s="50" t="e">
        <f>DX12</f>
        <v>#DIV/0!</v>
      </c>
      <c r="GR12" s="50" t="e">
        <f>FN12</f>
        <v>#DIV/0!</v>
      </c>
      <c r="GS12" s="53" t="e">
        <f>FO12</f>
        <v>#DIV/0!</v>
      </c>
    </row>
    <row r="13" spans="1:201" x14ac:dyDescent="0.45">
      <c r="H13">
        <v>96</v>
      </c>
      <c r="I13" s="39">
        <f>'S1-EX-SW-HC-45-100-QY0-1.5mm'!E18</f>
        <v>0.1426</v>
      </c>
      <c r="J13" s="26" t="e">
        <v>#DIV/0!</v>
      </c>
      <c r="K13" s="133">
        <f t="shared" si="2"/>
        <v>0.70196353436185133</v>
      </c>
      <c r="L13" s="62">
        <f t="shared" si="3"/>
        <v>0.8065610859728507</v>
      </c>
      <c r="M13" s="26" t="e">
        <v>#DIV/0!</v>
      </c>
      <c r="N13" s="181" t="e">
        <f t="shared" si="4"/>
        <v>#DIV/0!</v>
      </c>
      <c r="O13" s="22"/>
      <c r="P13" s="96">
        <f>'S2-EX-SW-HC-45-100-QY0-1.5mm'!E18</f>
        <v>0.12609999999999999</v>
      </c>
      <c r="Q13" s="86" t="e">
        <v>#DIV/0!</v>
      </c>
      <c r="R13" s="133">
        <f t="shared" si="5"/>
        <v>0.66693100713719256</v>
      </c>
      <c r="S13" s="62">
        <f t="shared" si="6"/>
        <v>0.81041131105398456</v>
      </c>
      <c r="T13" s="26" t="e">
        <v>#DIV/0!</v>
      </c>
      <c r="U13" s="183" t="e">
        <f t="shared" si="7"/>
        <v>#DIV/0!</v>
      </c>
      <c r="V13" s="22"/>
      <c r="W13" s="39">
        <f>'S3-EX-SW-HC-45-100-QY0-1.5mm'!E18</f>
        <v>0.13039999999999999</v>
      </c>
      <c r="X13" s="26" t="e">
        <v>#DIV/0!</v>
      </c>
      <c r="Y13" s="133">
        <f t="shared" si="8"/>
        <v>0.6725460122699386</v>
      </c>
      <c r="Z13" s="62">
        <f t="shared" si="9"/>
        <v>0.84292178409825458</v>
      </c>
      <c r="AA13" s="26" t="e">
        <v>#DIV/0!</v>
      </c>
      <c r="AB13" s="183" t="e">
        <f t="shared" si="10"/>
        <v>#DIV/0!</v>
      </c>
      <c r="AC13" s="50"/>
      <c r="AD13" s="39"/>
      <c r="AE13" s="26"/>
      <c r="AF13" s="133"/>
      <c r="AG13" s="62"/>
      <c r="AH13" s="26"/>
      <c r="AI13" s="183"/>
      <c r="AJ13" s="22"/>
      <c r="AK13" s="52">
        <f>AVERAGE(K13,R13,Y13,AF13)</f>
        <v>0.68048018458966075</v>
      </c>
      <c r="AL13" s="25">
        <f>_xlfn.STDEV.S(K13,R13,Y13,AF13)</f>
        <v>1.8815759584345761E-2</v>
      </c>
      <c r="AM13" s="62">
        <f>AVERAGE(L13,S13,Z13,AG13)</f>
        <v>0.81996472704169665</v>
      </c>
      <c r="AN13" s="25">
        <f>_xlfn.STDEV.S(L13,S13,Z13,AG13)</f>
        <v>1.9974381337538129E-2</v>
      </c>
      <c r="AO13" s="135" t="e">
        <f>AVERAGE(N13,U13,AB13,AI13)</f>
        <v>#DIV/0!</v>
      </c>
      <c r="AP13" s="185" t="e">
        <f>_xlfn.STDEV.S(N13,U13,AB13,AI13)</f>
        <v>#DIV/0!</v>
      </c>
      <c r="AQ13" s="51"/>
      <c r="AY13">
        <v>96</v>
      </c>
      <c r="AZ13" s="39">
        <f>'S1-EX-SW-FRG-8-100-QY0-1.5mm'!E18</f>
        <v>0.16539999999999999</v>
      </c>
      <c r="BA13" s="26" t="e">
        <v>#DIV/0!</v>
      </c>
      <c r="BB13" s="133">
        <f t="shared" si="13"/>
        <v>0.73941958887545345</v>
      </c>
      <c r="BC13" s="62">
        <f t="shared" si="14"/>
        <v>1.0528325907065563</v>
      </c>
      <c r="BD13" s="26" t="e">
        <v>#DIV/0!</v>
      </c>
      <c r="BE13" s="183" t="e">
        <f t="shared" si="15"/>
        <v>#DIV/0!</v>
      </c>
      <c r="BF13" s="22"/>
      <c r="BG13" s="96">
        <f>'S2-EX-SW-FRG-8-100-QY0-1.5mm'!E18</f>
        <v>0.16800000000000001</v>
      </c>
      <c r="BH13" s="86" t="e">
        <v>#DIV/0!</v>
      </c>
      <c r="BI13" s="133">
        <f t="shared" si="16"/>
        <v>0.7416666666666667</v>
      </c>
      <c r="BJ13" s="62">
        <f t="shared" si="17"/>
        <v>1.05</v>
      </c>
      <c r="BK13" s="26" t="e">
        <v>#DIV/0!</v>
      </c>
      <c r="BL13" s="183" t="e">
        <f t="shared" si="18"/>
        <v>#DIV/0!</v>
      </c>
      <c r="BM13" s="22"/>
      <c r="BN13" s="39">
        <f>'S3-EX-SW-FRG-8-100-QY0-1.5mm'!E18</f>
        <v>0.1744</v>
      </c>
      <c r="BO13" s="26" t="e">
        <v>#DIV/0!</v>
      </c>
      <c r="BP13" s="133">
        <f t="shared" si="19"/>
        <v>0.74827981651376152</v>
      </c>
      <c r="BQ13" s="62">
        <f t="shared" si="20"/>
        <v>1.0506024096385542</v>
      </c>
      <c r="BR13" s="26" t="e">
        <v>#DIV/0!</v>
      </c>
      <c r="BS13" s="183" t="e">
        <f t="shared" si="21"/>
        <v>#DIV/0!</v>
      </c>
      <c r="BT13" s="50"/>
      <c r="BU13" s="39"/>
      <c r="BV13" s="26"/>
      <c r="BW13" s="133"/>
      <c r="BX13" s="62"/>
      <c r="BY13" s="26"/>
      <c r="BZ13" s="183"/>
      <c r="CA13" s="22"/>
      <c r="CB13" s="52">
        <f>AVERAGE(BB13,BI13,BP13,BW13)</f>
        <v>0.74312202401862726</v>
      </c>
      <c r="CC13" s="25">
        <f>_xlfn.STDEV.S(BB13,BI13,BP13,BW13)</f>
        <v>4.6059154591773302E-3</v>
      </c>
      <c r="CD13" s="62">
        <f>AVERAGE(BC13,BJ13,BQ13,BX13)</f>
        <v>1.0511450001150369</v>
      </c>
      <c r="CE13" s="25">
        <f>_xlfn.STDEV.S(BC13,BJ13,BQ13,BX13)</f>
        <v>1.4922117298140026E-3</v>
      </c>
      <c r="CF13" s="135" t="e">
        <f>AVERAGE(BE13,BL13,BS13,BZ13)</f>
        <v>#DIV/0!</v>
      </c>
      <c r="CG13" s="185" t="e">
        <f>_xlfn.STDEV.S(BE13,BL13,BS13,BZ13)</f>
        <v>#DIV/0!</v>
      </c>
      <c r="CH13" s="50"/>
      <c r="CP13">
        <v>96</v>
      </c>
      <c r="CQ13" s="39">
        <f>'S1-EX-SW-HC-45-100-QY0-3mm'!E18</f>
        <v>0.26690000000000003</v>
      </c>
      <c r="CR13" s="26" t="e">
        <v>#DIV/0!</v>
      </c>
      <c r="CS13" s="133">
        <f t="shared" si="24"/>
        <v>0.66354439865118031</v>
      </c>
      <c r="CT13" s="62">
        <f t="shared" si="25"/>
        <v>0.80683192261185022</v>
      </c>
      <c r="CU13" s="26" t="e">
        <v>#DIV/0!</v>
      </c>
      <c r="CV13" s="183" t="e">
        <f t="shared" si="26"/>
        <v>#DIV/0!</v>
      </c>
      <c r="CW13" s="22"/>
      <c r="CX13" s="96">
        <f>'S2-EX-SW-HC-45-100-QY0-3mm'!E18</f>
        <v>0.23799999999999999</v>
      </c>
      <c r="CY13" s="86" t="e">
        <v>#DIV/0!</v>
      </c>
      <c r="CZ13" s="133">
        <f t="shared" si="27"/>
        <v>0.67142857142857149</v>
      </c>
      <c r="DA13" s="62">
        <f t="shared" si="28"/>
        <v>0.82182320441988943</v>
      </c>
      <c r="DB13" s="26" t="e">
        <v>#DIV/0!</v>
      </c>
      <c r="DC13" s="183" t="e">
        <f t="shared" si="29"/>
        <v>#DIV/0!</v>
      </c>
      <c r="DD13" s="22"/>
      <c r="DE13" s="39">
        <f>'S3-EX-SW-HC-45-100-QY0-3mm'!E18</f>
        <v>0.26200000000000001</v>
      </c>
      <c r="DF13" s="26" t="e">
        <v>#DIV/0!</v>
      </c>
      <c r="DG13" s="133">
        <f t="shared" si="30"/>
        <v>0.6717557251908397</v>
      </c>
      <c r="DH13" s="62">
        <f t="shared" si="31"/>
        <v>0.82260596546310838</v>
      </c>
      <c r="DI13" s="26" t="e">
        <v>#DIV/0!</v>
      </c>
      <c r="DJ13" s="183" t="e">
        <f t="shared" si="32"/>
        <v>#DIV/0!</v>
      </c>
      <c r="DK13" s="50"/>
      <c r="DL13" s="39"/>
      <c r="DM13" s="26"/>
      <c r="DN13" s="133"/>
      <c r="DO13" s="62"/>
      <c r="DP13" s="26"/>
      <c r="DQ13" s="183"/>
      <c r="DR13" s="22"/>
      <c r="DS13" s="52">
        <f>AVERAGE(CS13,CZ13,DG13,DN13)</f>
        <v>0.66890956509019706</v>
      </c>
      <c r="DT13" s="25">
        <f>_xlfn.STDEV.S(CS13,CZ13,DG13,DN13)</f>
        <v>4.6492489269564993E-3</v>
      </c>
      <c r="DU13" s="62">
        <f>AVERAGE(CT13,DA13,DH13,DO13)</f>
        <v>0.81708703083161593</v>
      </c>
      <c r="DV13" s="25">
        <f>_xlfn.STDEV.S(CT13,DA13,DH13,DO13)</f>
        <v>8.8898038314704237E-3</v>
      </c>
      <c r="DW13" s="135" t="e">
        <f>AVERAGE(CV13,DC13,DJ13,DQ13)</f>
        <v>#DIV/0!</v>
      </c>
      <c r="DX13" s="185" t="e">
        <f>_xlfn.STDEV.S(CV13,DC13,DJ13,DQ13)</f>
        <v>#DIV/0!</v>
      </c>
      <c r="DY13" s="50"/>
      <c r="EG13">
        <v>96</v>
      </c>
      <c r="EH13" s="39">
        <f>'S1-EX-SW-FRG-8-100-QY0-3mm'!E18</f>
        <v>0.29859999999999998</v>
      </c>
      <c r="EI13" s="26" t="e">
        <v>#DIV/0!</v>
      </c>
      <c r="EJ13" s="133">
        <f t="shared" si="35"/>
        <v>0.74212993971868713</v>
      </c>
      <c r="EK13" s="62">
        <f t="shared" si="36"/>
        <v>1.040418118466899</v>
      </c>
      <c r="EL13" s="26" t="e">
        <v>#DIV/0!</v>
      </c>
      <c r="EM13" s="183" t="e">
        <f t="shared" si="37"/>
        <v>#DIV/0!</v>
      </c>
      <c r="EN13" s="22"/>
      <c r="EO13" s="96">
        <f>'S2-EX-SW-FRG-8-100-QY0-3mm'!E18</f>
        <v>0.317</v>
      </c>
      <c r="EP13" s="86" t="e">
        <v>#DIV/0!</v>
      </c>
      <c r="EQ13" s="133">
        <f t="shared" si="38"/>
        <v>0.74037854889589916</v>
      </c>
      <c r="ER13" s="62">
        <f t="shared" si="39"/>
        <v>1.0496688741721856</v>
      </c>
      <c r="ES13" s="26" t="e">
        <v>#DIV/0!</v>
      </c>
      <c r="ET13" s="183" t="e">
        <f t="shared" si="40"/>
        <v>#DIV/0!</v>
      </c>
      <c r="EU13" s="22"/>
      <c r="EV13" s="39">
        <f>'S3-EX-SW-FRG-8-100-QY0-3mm'!E18</f>
        <v>0.315</v>
      </c>
      <c r="EW13" s="26" t="e">
        <v>#DIV/0!</v>
      </c>
      <c r="EX13" s="133">
        <f t="shared" si="41"/>
        <v>0.73904761904761906</v>
      </c>
      <c r="EY13" s="62">
        <f t="shared" si="42"/>
        <v>1.0433918516064922</v>
      </c>
      <c r="EZ13" s="26" t="e">
        <v>#DIV/0!</v>
      </c>
      <c r="FA13" s="183" t="e">
        <f t="shared" si="43"/>
        <v>#DIV/0!</v>
      </c>
      <c r="FB13" s="50"/>
      <c r="FC13" s="39"/>
      <c r="FD13" s="26"/>
      <c r="FE13" s="133"/>
      <c r="FF13" s="62"/>
      <c r="FG13" s="26"/>
      <c r="FH13" s="183"/>
      <c r="FI13" s="22"/>
      <c r="FJ13" s="52">
        <f>AVERAGE(EJ13,EQ13,EX13,FE13)</f>
        <v>0.74051870255406849</v>
      </c>
      <c r="FK13" s="25">
        <f>_xlfn.STDEV.S(EJ13,EQ13,EX13,FE13)</f>
        <v>1.545932555368132E-3</v>
      </c>
      <c r="FL13" s="62">
        <f>AVERAGE(EK13,ER13,EY13,FF13)</f>
        <v>1.044492948081859</v>
      </c>
      <c r="FM13" s="25">
        <f>_xlfn.STDEV.S(EK13,ER13,EY13,FF13)</f>
        <v>4.7226507774523968E-3</v>
      </c>
      <c r="FN13" s="135" t="e">
        <f>AVERAGE(EM13,ET13,FA13,FH13)</f>
        <v>#DIV/0!</v>
      </c>
      <c r="FO13" s="185" t="e">
        <f>_xlfn.STDEV.S(EM13,ET13,FA13,FH13)</f>
        <v>#DIV/0!</v>
      </c>
      <c r="FP13" s="50"/>
      <c r="FQ13">
        <v>96</v>
      </c>
      <c r="FR13" s="116">
        <f>AK13</f>
        <v>0.68048018458966075</v>
      </c>
      <c r="FS13" s="138">
        <f>AL13</f>
        <v>1.8815759584345761E-2</v>
      </c>
      <c r="FT13" s="50">
        <f>CB13</f>
        <v>0.74312202401862726</v>
      </c>
      <c r="FU13" s="50">
        <f>CC13</f>
        <v>4.6059154591773302E-3</v>
      </c>
      <c r="FV13" s="50">
        <f>DS13</f>
        <v>0.66890956509019706</v>
      </c>
      <c r="FW13" s="50">
        <f>DT13</f>
        <v>4.6492489269564993E-3</v>
      </c>
      <c r="FX13" s="50">
        <f>FJ13</f>
        <v>0.74051870255406849</v>
      </c>
      <c r="FY13" s="53">
        <f>FK13</f>
        <v>1.545932555368132E-3</v>
      </c>
      <c r="GA13">
        <v>96</v>
      </c>
      <c r="GB13" s="116">
        <f>AM13</f>
        <v>0.81996472704169665</v>
      </c>
      <c r="GC13" s="50">
        <f>AN13</f>
        <v>1.9974381337538129E-2</v>
      </c>
      <c r="GD13" s="50">
        <f>CD13</f>
        <v>1.0511450001150369</v>
      </c>
      <c r="GE13" s="50">
        <f>CE13</f>
        <v>1.4922117298140026E-3</v>
      </c>
      <c r="GF13" s="50">
        <f>DU13</f>
        <v>0.81708703083161593</v>
      </c>
      <c r="GG13" s="50">
        <f>DV13</f>
        <v>8.8898038314704237E-3</v>
      </c>
      <c r="GH13" s="50">
        <f>FL13</f>
        <v>1.044492948081859</v>
      </c>
      <c r="GI13" s="53">
        <f>FM13</f>
        <v>4.7226507774523968E-3</v>
      </c>
      <c r="GK13">
        <v>96</v>
      </c>
      <c r="GL13" s="116" t="e">
        <f>AO13</f>
        <v>#DIV/0!</v>
      </c>
      <c r="GM13" s="50" t="e">
        <f>AP13</f>
        <v>#DIV/0!</v>
      </c>
      <c r="GN13" s="50" t="e">
        <f>CF13</f>
        <v>#DIV/0!</v>
      </c>
      <c r="GO13" s="50" t="e">
        <f>CG13</f>
        <v>#DIV/0!</v>
      </c>
      <c r="GP13" s="50" t="e">
        <f>DW13</f>
        <v>#DIV/0!</v>
      </c>
      <c r="GQ13" s="50" t="e">
        <f>DX13</f>
        <v>#DIV/0!</v>
      </c>
      <c r="GR13" s="50" t="e">
        <f>FN13</f>
        <v>#DIV/0!</v>
      </c>
      <c r="GS13" s="53" t="e">
        <f>FO13</f>
        <v>#DIV/0!</v>
      </c>
    </row>
    <row r="14" spans="1:201" x14ac:dyDescent="0.45">
      <c r="H14">
        <v>120</v>
      </c>
      <c r="I14" s="39">
        <f>'S1-EX-SW-HC-45-100-QY0-1.5mm'!E19</f>
        <v>0.14299999999999999</v>
      </c>
      <c r="J14" s="26" t="e">
        <v>#DIV/0!</v>
      </c>
      <c r="K14" s="133">
        <f t="shared" si="2"/>
        <v>0.7027972027972027</v>
      </c>
      <c r="L14" s="62">
        <f t="shared" si="3"/>
        <v>0.80882352941176461</v>
      </c>
      <c r="M14" s="26" t="e">
        <v>#DIV/0!</v>
      </c>
      <c r="N14" s="181" t="e">
        <f t="shared" si="4"/>
        <v>#DIV/0!</v>
      </c>
      <c r="O14" s="22"/>
      <c r="P14" s="96">
        <f>'S2-EX-SW-HC-45-100-QY0-1.5mm'!E19</f>
        <v>0.126</v>
      </c>
      <c r="Q14" s="86" t="e">
        <v>#DIV/0!</v>
      </c>
      <c r="R14" s="133">
        <f t="shared" si="5"/>
        <v>0.66666666666666663</v>
      </c>
      <c r="S14" s="62">
        <f t="shared" si="6"/>
        <v>0.80976863753213379</v>
      </c>
      <c r="T14" s="26" t="e">
        <v>#DIV/0!</v>
      </c>
      <c r="U14" s="183" t="e">
        <f t="shared" si="7"/>
        <v>#DIV/0!</v>
      </c>
      <c r="V14" s="22"/>
      <c r="W14" s="39">
        <f>'S3-EX-SW-HC-45-100-QY0-1.5mm'!E19</f>
        <v>0.13</v>
      </c>
      <c r="X14" s="26" t="e">
        <v>#DIV/0!</v>
      </c>
      <c r="Y14" s="133">
        <f t="shared" si="8"/>
        <v>0.67153846153846153</v>
      </c>
      <c r="Z14" s="62">
        <f t="shared" si="9"/>
        <v>0.84033613445378152</v>
      </c>
      <c r="AA14" s="26" t="e">
        <v>#DIV/0!</v>
      </c>
      <c r="AB14" s="183" t="e">
        <f t="shared" si="10"/>
        <v>#DIV/0!</v>
      </c>
      <c r="AC14" s="50"/>
      <c r="AD14" s="39"/>
      <c r="AE14" s="26"/>
      <c r="AF14" s="133"/>
      <c r="AG14" s="62"/>
      <c r="AH14" s="26"/>
      <c r="AI14" s="183"/>
      <c r="AJ14" s="22"/>
      <c r="AK14" s="52">
        <f>AVERAGE(K14,R14,Y14,AF14)</f>
        <v>0.6803341103341104</v>
      </c>
      <c r="AL14" s="25">
        <f>_xlfn.STDEV.S(K14,R14,Y14,AF14)</f>
        <v>1.960552188982204E-2</v>
      </c>
      <c r="AM14" s="62">
        <f>AVERAGE(L14,S14,Z14,AG14)</f>
        <v>0.81964276713256001</v>
      </c>
      <c r="AN14" s="25">
        <f>_xlfn.STDEV.S(L14,S14,Z14,AG14)</f>
        <v>1.7927211039591374E-2</v>
      </c>
      <c r="AO14" s="135" t="e">
        <f>AVERAGE(N14,U14,AB14,AI14)</f>
        <v>#DIV/0!</v>
      </c>
      <c r="AP14" s="185" t="e">
        <f>_xlfn.STDEV.S(N14,U14,AB14,AI14)</f>
        <v>#DIV/0!</v>
      </c>
      <c r="AQ14" s="51"/>
      <c r="AY14">
        <v>120</v>
      </c>
      <c r="AZ14" s="39">
        <f>'S1-EX-SW-FRG-8-100-QY0-1.5mm'!E19</f>
        <v>0.16500000000000001</v>
      </c>
      <c r="BA14" s="26" t="e">
        <v>#DIV/0!</v>
      </c>
      <c r="BB14" s="133">
        <f t="shared" si="13"/>
        <v>0.73878787878787877</v>
      </c>
      <c r="BC14" s="62">
        <f t="shared" si="14"/>
        <v>1.0502864417568429</v>
      </c>
      <c r="BD14" s="26" t="e">
        <v>#DIV/0!</v>
      </c>
      <c r="BE14" s="183" t="e">
        <f t="shared" si="15"/>
        <v>#DIV/0!</v>
      </c>
      <c r="BF14" s="22"/>
      <c r="BG14" s="96">
        <f>'S2-EX-SW-FRG-8-100-QY0-1.5mm'!E19</f>
        <v>0.16800000000000001</v>
      </c>
      <c r="BH14" s="86" t="e">
        <v>#DIV/0!</v>
      </c>
      <c r="BI14" s="133">
        <f t="shared" si="16"/>
        <v>0.7416666666666667</v>
      </c>
      <c r="BJ14" s="62">
        <f t="shared" si="17"/>
        <v>1.05</v>
      </c>
      <c r="BK14" s="26" t="e">
        <v>#DIV/0!</v>
      </c>
      <c r="BL14" s="183" t="e">
        <f t="shared" si="18"/>
        <v>#DIV/0!</v>
      </c>
      <c r="BM14" s="22"/>
      <c r="BN14" s="39">
        <f>'S3-EX-SW-FRG-8-100-QY0-1.5mm'!E19</f>
        <v>0.17349999999999999</v>
      </c>
      <c r="BO14" s="26" t="e">
        <v>#DIV/0!</v>
      </c>
      <c r="BP14" s="133">
        <f t="shared" si="19"/>
        <v>0.74697406340057637</v>
      </c>
      <c r="BQ14" s="62">
        <f t="shared" si="20"/>
        <v>1.0451807228915662</v>
      </c>
      <c r="BR14" s="26" t="e">
        <v>#DIV/0!</v>
      </c>
      <c r="BS14" s="183" t="e">
        <f t="shared" si="21"/>
        <v>#DIV/0!</v>
      </c>
      <c r="BT14" s="50"/>
      <c r="BU14" s="39"/>
      <c r="BV14" s="26"/>
      <c r="BW14" s="133"/>
      <c r="BX14" s="62"/>
      <c r="BY14" s="26"/>
      <c r="BZ14" s="183"/>
      <c r="CA14" s="22"/>
      <c r="CB14" s="52">
        <f>AVERAGE(BB14,BI14,BP14,BW14)</f>
        <v>0.74247620295170724</v>
      </c>
      <c r="CC14" s="25">
        <f>_xlfn.STDEV.S(BB14,BI14,BP14,BW14)</f>
        <v>4.1526998899378362E-3</v>
      </c>
      <c r="CD14" s="62">
        <f>AVERAGE(BC14,BJ14,BQ14,BX14)</f>
        <v>1.0484890548828032</v>
      </c>
      <c r="CE14" s="25">
        <f>_xlfn.STDEV.S(BC14,BJ14,BQ14,BX14)</f>
        <v>2.8686769848131869E-3</v>
      </c>
      <c r="CF14" s="135" t="e">
        <f>AVERAGE(BE14,BL14,BS14,BZ14)</f>
        <v>#DIV/0!</v>
      </c>
      <c r="CG14" s="185" t="e">
        <f>_xlfn.STDEV.S(BE14,BL14,BS14,BZ14)</f>
        <v>#DIV/0!</v>
      </c>
      <c r="CH14" s="50"/>
      <c r="CP14">
        <v>120</v>
      </c>
      <c r="CQ14" s="39">
        <f>'S1-EX-SW-HC-45-100-QY0-3mm'!E19</f>
        <v>0.26700000000000002</v>
      </c>
      <c r="CR14" s="26" t="e">
        <v>#DIV/0!</v>
      </c>
      <c r="CS14" s="133">
        <f t="shared" si="24"/>
        <v>0.66367041198501875</v>
      </c>
      <c r="CT14" s="62">
        <f t="shared" si="25"/>
        <v>0.80713422007255142</v>
      </c>
      <c r="CU14" s="26" t="e">
        <v>#DIV/0!</v>
      </c>
      <c r="CV14" s="183" t="e">
        <f t="shared" si="26"/>
        <v>#DIV/0!</v>
      </c>
      <c r="CW14" s="22"/>
      <c r="CX14" s="96">
        <f>'S2-EX-SW-HC-45-100-QY0-3mm'!E19</f>
        <v>0.23699999999999999</v>
      </c>
      <c r="CY14" s="86" t="e">
        <v>#DIV/0!</v>
      </c>
      <c r="CZ14" s="133">
        <f t="shared" si="27"/>
        <v>0.67004219409282706</v>
      </c>
      <c r="DA14" s="62">
        <f t="shared" si="28"/>
        <v>0.81837016574585619</v>
      </c>
      <c r="DB14" s="26" t="e">
        <v>#DIV/0!</v>
      </c>
      <c r="DC14" s="183" t="e">
        <f t="shared" si="29"/>
        <v>#DIV/0!</v>
      </c>
      <c r="DD14" s="22"/>
      <c r="DE14" s="39">
        <f>'S3-EX-SW-HC-45-100-QY0-3mm'!E19</f>
        <v>0.26340000000000002</v>
      </c>
      <c r="DF14" s="26" t="e">
        <v>#DIV/0!</v>
      </c>
      <c r="DG14" s="133">
        <f t="shared" si="30"/>
        <v>0.6735003796507214</v>
      </c>
      <c r="DH14" s="62">
        <f t="shared" si="31"/>
        <v>0.82700156985871276</v>
      </c>
      <c r="DI14" s="26" t="e">
        <v>#DIV/0!</v>
      </c>
      <c r="DJ14" s="183" t="e">
        <f t="shared" si="32"/>
        <v>#DIV/0!</v>
      </c>
      <c r="DK14" s="50"/>
      <c r="DL14" s="39"/>
      <c r="DM14" s="26"/>
      <c r="DN14" s="133"/>
      <c r="DO14" s="62"/>
      <c r="DP14" s="26"/>
      <c r="DQ14" s="183"/>
      <c r="DR14" s="22"/>
      <c r="DS14" s="52">
        <f>AVERAGE(CS14,CZ14,DG14,DN14)</f>
        <v>0.66907099524285574</v>
      </c>
      <c r="DT14" s="25">
        <f>_xlfn.STDEV.S(CS14,CZ14,DG14,DN14)</f>
        <v>4.9864302343288766E-3</v>
      </c>
      <c r="DU14" s="62">
        <f>AVERAGE(CT14,DA14,DH14,DO14)</f>
        <v>0.81750198522570683</v>
      </c>
      <c r="DV14" s="25">
        <f>_xlfn.STDEV.S(CT14,DA14,DH14,DO14)</f>
        <v>9.9620881316667947E-3</v>
      </c>
      <c r="DW14" s="135" t="e">
        <f>AVERAGE(CV14,DC14,DJ14,DQ14)</f>
        <v>#DIV/0!</v>
      </c>
      <c r="DX14" s="185" t="e">
        <f>_xlfn.STDEV.S(CV14,DC14,DJ14,DQ14)</f>
        <v>#DIV/0!</v>
      </c>
      <c r="DY14" s="50"/>
      <c r="EG14">
        <v>120</v>
      </c>
      <c r="EH14" s="39">
        <f>'S1-EX-SW-FRG-8-100-QY0-3mm'!E19</f>
        <v>0.29899999999999999</v>
      </c>
      <c r="EI14" s="26" t="e">
        <v>#DIV/0!</v>
      </c>
      <c r="EJ14" s="133">
        <f t="shared" si="35"/>
        <v>0.74247491638795982</v>
      </c>
      <c r="EK14" s="62">
        <f t="shared" si="36"/>
        <v>1.0418118466898956</v>
      </c>
      <c r="EL14" s="26" t="e">
        <v>#DIV/0!</v>
      </c>
      <c r="EM14" s="183" t="e">
        <f t="shared" si="37"/>
        <v>#DIV/0!</v>
      </c>
      <c r="EN14" s="22"/>
      <c r="EO14" s="96">
        <f>'S2-EX-SW-FRG-8-100-QY0-3mm'!E19</f>
        <v>0.314</v>
      </c>
      <c r="EP14" s="86" t="e">
        <v>#DIV/0!</v>
      </c>
      <c r="EQ14" s="133">
        <f t="shared" si="38"/>
        <v>0.73789808917197452</v>
      </c>
      <c r="ER14" s="62">
        <f t="shared" si="39"/>
        <v>1.0397350993377483</v>
      </c>
      <c r="ES14" s="26" t="e">
        <v>#DIV/0!</v>
      </c>
      <c r="ET14" s="183" t="e">
        <f t="shared" si="40"/>
        <v>#DIV/0!</v>
      </c>
      <c r="EU14" s="22"/>
      <c r="EV14" s="39">
        <f>'S3-EX-SW-FRG-8-100-QY0-3mm'!E19</f>
        <v>0.31430000000000002</v>
      </c>
      <c r="EW14" s="26" t="e">
        <v>#DIV/0!</v>
      </c>
      <c r="EX14" s="133">
        <f t="shared" si="41"/>
        <v>0.73846643334393891</v>
      </c>
      <c r="EY14" s="62">
        <f t="shared" si="42"/>
        <v>1.0410732030473668</v>
      </c>
      <c r="EZ14" s="26" t="e">
        <v>#DIV/0!</v>
      </c>
      <c r="FA14" s="183" t="e">
        <f t="shared" si="43"/>
        <v>#DIV/0!</v>
      </c>
      <c r="FB14" s="50"/>
      <c r="FC14" s="39"/>
      <c r="FD14" s="26"/>
      <c r="FE14" s="133"/>
      <c r="FF14" s="62"/>
      <c r="FG14" s="26"/>
      <c r="FH14" s="183"/>
      <c r="FI14" s="22"/>
      <c r="FJ14" s="52">
        <f>AVERAGE(EJ14,EQ14,EX14,FE14)</f>
        <v>0.73961314630129105</v>
      </c>
      <c r="FK14" s="25">
        <f>_xlfn.STDEV.S(EJ14,EQ14,EX14,FE14)</f>
        <v>2.4946041361637804E-3</v>
      </c>
      <c r="FL14" s="62">
        <f>AVERAGE(EK14,ER14,EY14,FF14)</f>
        <v>1.0408733830250037</v>
      </c>
      <c r="FM14" s="25">
        <f>_xlfn.STDEV.S(EK14,ER14,EY14,FF14)</f>
        <v>1.0526946006157668E-3</v>
      </c>
      <c r="FN14" s="135" t="e">
        <f>AVERAGE(EM14,ET14,FA14,FH14)</f>
        <v>#DIV/0!</v>
      </c>
      <c r="FO14" s="185" t="e">
        <f>_xlfn.STDEV.S(EM14,ET14,FA14,FH14)</f>
        <v>#DIV/0!</v>
      </c>
      <c r="FP14" s="50"/>
      <c r="FQ14">
        <v>120</v>
      </c>
      <c r="FR14" s="116">
        <f>AK14</f>
        <v>0.6803341103341104</v>
      </c>
      <c r="FS14" s="138">
        <f>AL14</f>
        <v>1.960552188982204E-2</v>
      </c>
      <c r="FT14" s="50">
        <f>CB14</f>
        <v>0.74247620295170724</v>
      </c>
      <c r="FU14" s="50">
        <f>CC14</f>
        <v>4.1526998899378362E-3</v>
      </c>
      <c r="FV14" s="50">
        <f>DS14</f>
        <v>0.66907099524285574</v>
      </c>
      <c r="FW14" s="50">
        <f>DT14</f>
        <v>4.9864302343288766E-3</v>
      </c>
      <c r="FX14" s="50">
        <f>FJ14</f>
        <v>0.73961314630129105</v>
      </c>
      <c r="FY14" s="53">
        <f>FK14</f>
        <v>2.4946041361637804E-3</v>
      </c>
      <c r="GA14">
        <v>120</v>
      </c>
      <c r="GB14" s="116">
        <f>AM14</f>
        <v>0.81964276713256001</v>
      </c>
      <c r="GC14" s="50">
        <f>AN14</f>
        <v>1.7927211039591374E-2</v>
      </c>
      <c r="GD14" s="50">
        <f>CD14</f>
        <v>1.0484890548828032</v>
      </c>
      <c r="GE14" s="50">
        <f>CE14</f>
        <v>2.8686769848131869E-3</v>
      </c>
      <c r="GF14" s="50">
        <f>DU14</f>
        <v>0.81750198522570683</v>
      </c>
      <c r="GG14" s="50">
        <f>DV14</f>
        <v>9.9620881316667947E-3</v>
      </c>
      <c r="GH14" s="50">
        <f>FL14</f>
        <v>1.0408733830250037</v>
      </c>
      <c r="GI14" s="53">
        <f>FM14</f>
        <v>1.0526946006157668E-3</v>
      </c>
      <c r="GK14">
        <v>120</v>
      </c>
      <c r="GL14" s="116" t="e">
        <f>AO14</f>
        <v>#DIV/0!</v>
      </c>
      <c r="GM14" s="50" t="e">
        <f>AP14</f>
        <v>#DIV/0!</v>
      </c>
      <c r="GN14" s="50" t="e">
        <f>CF14</f>
        <v>#DIV/0!</v>
      </c>
      <c r="GO14" s="50" t="e">
        <f>CG14</f>
        <v>#DIV/0!</v>
      </c>
      <c r="GP14" s="50" t="e">
        <f>DW14</f>
        <v>#DIV/0!</v>
      </c>
      <c r="GQ14" s="50" t="e">
        <f>DX14</f>
        <v>#DIV/0!</v>
      </c>
      <c r="GR14" s="50" t="e">
        <f>FN14</f>
        <v>#DIV/0!</v>
      </c>
      <c r="GS14" s="53" t="e">
        <f>FO14</f>
        <v>#DIV/0!</v>
      </c>
    </row>
    <row r="15" spans="1:201" x14ac:dyDescent="0.45">
      <c r="H15">
        <v>144</v>
      </c>
      <c r="I15" s="39">
        <f>'S1-EX-SW-HC-45-100-QY0-1.5mm'!E20</f>
        <v>0.14399999999999999</v>
      </c>
      <c r="J15" s="26" t="e">
        <v>#DIV/0!</v>
      </c>
      <c r="K15" s="133">
        <f t="shared" si="2"/>
        <v>0.70486111111111105</v>
      </c>
      <c r="L15" s="62">
        <f t="shared" si="3"/>
        <v>0.81447963800904966</v>
      </c>
      <c r="M15" s="26" t="e">
        <v>#DIV/0!</v>
      </c>
      <c r="N15" s="181" t="e">
        <f t="shared" si="4"/>
        <v>#DIV/0!</v>
      </c>
      <c r="O15" s="22"/>
      <c r="P15" s="96">
        <f>'S2-EX-SW-HC-45-100-QY0-1.5mm'!E20</f>
        <v>0.128</v>
      </c>
      <c r="Q15" s="86" t="e">
        <v>#DIV/0!</v>
      </c>
      <c r="R15" s="133">
        <f t="shared" si="5"/>
        <v>0.67187499999999989</v>
      </c>
      <c r="S15" s="62">
        <f t="shared" si="6"/>
        <v>0.82262210796915169</v>
      </c>
      <c r="T15" s="26" t="e">
        <v>#DIV/0!</v>
      </c>
      <c r="U15" s="183" t="e">
        <f t="shared" si="7"/>
        <v>#DIV/0!</v>
      </c>
      <c r="V15" s="22"/>
      <c r="W15" s="39">
        <f>'S3-EX-SW-HC-45-100-QY0-1.5mm'!E20</f>
        <v>0.1308</v>
      </c>
      <c r="X15" s="26" t="e">
        <v>#DIV/0!</v>
      </c>
      <c r="Y15" s="133">
        <f t="shared" si="8"/>
        <v>0.67354740061162077</v>
      </c>
      <c r="Z15" s="62">
        <f t="shared" si="9"/>
        <v>0.84550743374272785</v>
      </c>
      <c r="AA15" s="26" t="e">
        <v>#DIV/0!</v>
      </c>
      <c r="AB15" s="183" t="e">
        <f t="shared" si="10"/>
        <v>#DIV/0!</v>
      </c>
      <c r="AC15" s="50"/>
      <c r="AD15" s="39"/>
      <c r="AE15" s="26"/>
      <c r="AF15" s="133"/>
      <c r="AG15" s="62"/>
      <c r="AH15" s="26"/>
      <c r="AI15" s="183"/>
      <c r="AJ15" s="22"/>
      <c r="AK15" s="52">
        <f>AVERAGE(K15,R15,Y15,AF15)</f>
        <v>0.6834278372409105</v>
      </c>
      <c r="AL15" s="25">
        <f>_xlfn.STDEV.S(K15,R15,Y15,AF15)</f>
        <v>1.8580585366120773E-2</v>
      </c>
      <c r="AM15" s="62">
        <f>AVERAGE(L15,S15,Z15,AG15)</f>
        <v>0.82753639324030981</v>
      </c>
      <c r="AN15" s="25">
        <f>_xlfn.STDEV.S(L15,S15,Z15,AG15)</f>
        <v>1.6087065512934776E-2</v>
      </c>
      <c r="AO15" s="135" t="e">
        <f>AVERAGE(N15,U15,AB15,AI15)</f>
        <v>#DIV/0!</v>
      </c>
      <c r="AP15" s="185" t="e">
        <f>_xlfn.STDEV.S(N15,U15,AB15,AI15)</f>
        <v>#DIV/0!</v>
      </c>
      <c r="AQ15" s="51"/>
      <c r="AY15">
        <v>144</v>
      </c>
      <c r="AZ15" s="39">
        <f>'S1-EX-SW-FRG-8-100-QY0-1.5mm'!E20</f>
        <v>0.16500000000000001</v>
      </c>
      <c r="BA15" s="26" t="e">
        <v>#DIV/0!</v>
      </c>
      <c r="BB15" s="133">
        <f t="shared" si="13"/>
        <v>0.73878787878787877</v>
      </c>
      <c r="BC15" s="62">
        <f t="shared" si="14"/>
        <v>1.0502864417568429</v>
      </c>
      <c r="BD15" s="26" t="e">
        <v>#DIV/0!</v>
      </c>
      <c r="BE15" s="183" t="e">
        <f t="shared" si="15"/>
        <v>#DIV/0!</v>
      </c>
      <c r="BF15" s="22"/>
      <c r="BG15" s="96">
        <f>'S2-EX-SW-FRG-8-100-QY0-1.5mm'!E20</f>
        <v>0.16700000000000001</v>
      </c>
      <c r="BH15" s="86" t="e">
        <v>#DIV/0!</v>
      </c>
      <c r="BI15" s="133">
        <f t="shared" si="16"/>
        <v>0.74011976047904193</v>
      </c>
      <c r="BJ15" s="62">
        <f t="shared" si="17"/>
        <v>1.04375</v>
      </c>
      <c r="BK15" s="26" t="e">
        <v>#DIV/0!</v>
      </c>
      <c r="BL15" s="183" t="e">
        <f t="shared" si="18"/>
        <v>#DIV/0!</v>
      </c>
      <c r="BM15" s="22"/>
      <c r="BN15" s="39">
        <f>'S3-EX-SW-FRG-8-100-QY0-1.5mm'!E20</f>
        <v>0.1731</v>
      </c>
      <c r="BO15" s="26" t="e">
        <v>#DIV/0!</v>
      </c>
      <c r="BP15" s="133">
        <f t="shared" si="19"/>
        <v>0.74638937030618147</v>
      </c>
      <c r="BQ15" s="62">
        <f t="shared" si="20"/>
        <v>1.0427710843373494</v>
      </c>
      <c r="BR15" s="26" t="e">
        <v>#DIV/0!</v>
      </c>
      <c r="BS15" s="183" t="e">
        <f t="shared" si="21"/>
        <v>#DIV/0!</v>
      </c>
      <c r="BT15" s="50"/>
      <c r="BU15" s="39"/>
      <c r="BV15" s="26"/>
      <c r="BW15" s="133"/>
      <c r="BX15" s="62"/>
      <c r="BY15" s="26"/>
      <c r="BZ15" s="183"/>
      <c r="CA15" s="22"/>
      <c r="CB15" s="52">
        <f>AVERAGE(BB15,BI15,BP15,BW15)</f>
        <v>0.74176566985770076</v>
      </c>
      <c r="CC15" s="25">
        <f>_xlfn.STDEV.S(BB15,BI15,BP15,BW15)</f>
        <v>4.0592402722399515E-3</v>
      </c>
      <c r="CD15" s="62">
        <f>AVERAGE(BC15,BJ15,BQ15,BX15)</f>
        <v>1.045602508698064</v>
      </c>
      <c r="CE15" s="25">
        <f>_xlfn.STDEV.S(BC15,BJ15,BQ15,BX15)</f>
        <v>4.0858280241569756E-3</v>
      </c>
      <c r="CF15" s="135" t="e">
        <f>AVERAGE(BE15,BL15,BS15,BZ15)</f>
        <v>#DIV/0!</v>
      </c>
      <c r="CG15" s="185" t="e">
        <f>_xlfn.STDEV.S(BE15,BL15,BS15,BZ15)</f>
        <v>#DIV/0!</v>
      </c>
      <c r="CH15" s="50"/>
      <c r="CP15">
        <v>144</v>
      </c>
      <c r="CQ15" s="39">
        <f>'S1-EX-SW-HC-45-100-QY0-3mm'!E20</f>
        <v>0.27100000000000002</v>
      </c>
      <c r="CR15" s="26" t="e">
        <v>#DIV/0!</v>
      </c>
      <c r="CS15" s="133">
        <f t="shared" si="24"/>
        <v>0.66863468634686352</v>
      </c>
      <c r="CT15" s="62">
        <f t="shared" si="25"/>
        <v>0.81922611850060467</v>
      </c>
      <c r="CU15" s="26" t="e">
        <v>#DIV/0!</v>
      </c>
      <c r="CV15" s="183" t="e">
        <f t="shared" si="26"/>
        <v>#DIV/0!</v>
      </c>
      <c r="CW15" s="22"/>
      <c r="CX15" s="96">
        <f>'S2-EX-SW-HC-45-100-QY0-3mm'!E20</f>
        <v>0.23799999999999999</v>
      </c>
      <c r="CY15" s="86" t="e">
        <v>#DIV/0!</v>
      </c>
      <c r="CZ15" s="133">
        <f t="shared" si="27"/>
        <v>0.67142857142857149</v>
      </c>
      <c r="DA15" s="62">
        <f t="shared" si="28"/>
        <v>0.82182320441988943</v>
      </c>
      <c r="DB15" s="26" t="e">
        <v>#DIV/0!</v>
      </c>
      <c r="DC15" s="183" t="e">
        <f t="shared" si="29"/>
        <v>#DIV/0!</v>
      </c>
      <c r="DD15" s="22"/>
      <c r="DE15" s="39">
        <f>'S3-EX-SW-HC-45-100-QY0-3mm'!E20</f>
        <v>0.26200000000000001</v>
      </c>
      <c r="DF15" s="26" t="e">
        <v>#DIV/0!</v>
      </c>
      <c r="DG15" s="133">
        <f t="shared" si="30"/>
        <v>0.6717557251908397</v>
      </c>
      <c r="DH15" s="62">
        <f t="shared" si="31"/>
        <v>0.82260596546310838</v>
      </c>
      <c r="DI15" s="26" t="e">
        <v>#DIV/0!</v>
      </c>
      <c r="DJ15" s="183" t="e">
        <f t="shared" si="32"/>
        <v>#DIV/0!</v>
      </c>
      <c r="DK15" s="50"/>
      <c r="DL15" s="39"/>
      <c r="DM15" s="26"/>
      <c r="DN15" s="133"/>
      <c r="DO15" s="62"/>
      <c r="DP15" s="26"/>
      <c r="DQ15" s="183"/>
      <c r="DR15" s="22"/>
      <c r="DS15" s="52">
        <f>AVERAGE(CS15,CZ15,DG15,DN15)</f>
        <v>0.67060632765542483</v>
      </c>
      <c r="DT15" s="25">
        <f>_xlfn.STDEV.S(CS15,CZ15,DG15,DN15)</f>
        <v>1.7153088594363411E-3</v>
      </c>
      <c r="DU15" s="62">
        <f>AVERAGE(CT15,DA15,DH15,DO15)</f>
        <v>0.82121842946120083</v>
      </c>
      <c r="DV15" s="25">
        <f>_xlfn.STDEV.S(CT15,DA15,DH15,DO15)</f>
        <v>1.7692246707185003E-3</v>
      </c>
      <c r="DW15" s="135" t="e">
        <f>AVERAGE(CV15,DC15,DJ15,DQ15)</f>
        <v>#DIV/0!</v>
      </c>
      <c r="DX15" s="185" t="e">
        <f>_xlfn.STDEV.S(CV15,DC15,DJ15,DQ15)</f>
        <v>#DIV/0!</v>
      </c>
      <c r="DY15" s="50"/>
      <c r="EG15">
        <v>144</v>
      </c>
      <c r="EH15" s="39">
        <f>'S1-EX-SW-FRG-8-100-QY0-3mm'!E20</f>
        <v>0.29899999999999999</v>
      </c>
      <c r="EI15" s="26" t="e">
        <v>#DIV/0!</v>
      </c>
      <c r="EJ15" s="133">
        <f t="shared" si="35"/>
        <v>0.74247491638795982</v>
      </c>
      <c r="EK15" s="62">
        <f t="shared" si="36"/>
        <v>1.0418118466898956</v>
      </c>
      <c r="EL15" s="26" t="e">
        <v>#DIV/0!</v>
      </c>
      <c r="EM15" s="183" t="e">
        <f t="shared" si="37"/>
        <v>#DIV/0!</v>
      </c>
      <c r="EN15" s="22"/>
      <c r="EO15" s="96">
        <f>'S2-EX-SW-FRG-8-100-QY0-3mm'!E20</f>
        <v>0.31440000000000001</v>
      </c>
      <c r="EP15" s="86" t="e">
        <v>#DIV/0!</v>
      </c>
      <c r="EQ15" s="133">
        <f t="shared" si="38"/>
        <v>0.73823155216284997</v>
      </c>
      <c r="ER15" s="62">
        <f t="shared" si="39"/>
        <v>1.0410596026490067</v>
      </c>
      <c r="ES15" s="26" t="e">
        <v>#DIV/0!</v>
      </c>
      <c r="ET15" s="183" t="e">
        <f t="shared" si="40"/>
        <v>#DIV/0!</v>
      </c>
      <c r="EU15" s="22"/>
      <c r="EV15" s="39">
        <f>'S3-EX-SW-FRG-8-100-QY0-3mm'!E20</f>
        <v>0.315</v>
      </c>
      <c r="EW15" s="26" t="e">
        <v>#DIV/0!</v>
      </c>
      <c r="EX15" s="133">
        <f t="shared" si="41"/>
        <v>0.73904761904761906</v>
      </c>
      <c r="EY15" s="62">
        <f t="shared" si="42"/>
        <v>1.0433918516064922</v>
      </c>
      <c r="EZ15" s="26" t="e">
        <v>#DIV/0!</v>
      </c>
      <c r="FA15" s="183" t="e">
        <f t="shared" si="43"/>
        <v>#DIV/0!</v>
      </c>
      <c r="FB15" s="50"/>
      <c r="FC15" s="39"/>
      <c r="FD15" s="26"/>
      <c r="FE15" s="133"/>
      <c r="FF15" s="62"/>
      <c r="FG15" s="26"/>
      <c r="FH15" s="183"/>
      <c r="FI15" s="22"/>
      <c r="FJ15" s="52">
        <f>AVERAGE(EJ15,EQ15,EX15,FE15)</f>
        <v>0.73991802919947636</v>
      </c>
      <c r="FK15" s="25">
        <f>_xlfn.STDEV.S(EJ15,EQ15,EX15,FE15)</f>
        <v>2.2516095045716968E-3</v>
      </c>
      <c r="FL15" s="62">
        <f>AVERAGE(EK15,ER15,EY15,FF15)</f>
        <v>1.0420877669817981</v>
      </c>
      <c r="FM15" s="25">
        <f>_xlfn.STDEV.S(EK15,ER15,EY15,FF15)</f>
        <v>1.1903551174064677E-3</v>
      </c>
      <c r="FN15" s="135" t="e">
        <f>AVERAGE(EM15,ET15,FA15,FH15)</f>
        <v>#DIV/0!</v>
      </c>
      <c r="FO15" s="185" t="e">
        <f>_xlfn.STDEV.S(EM15,ET15,FA15,FH15)</f>
        <v>#DIV/0!</v>
      </c>
      <c r="FP15" s="50"/>
      <c r="FQ15">
        <v>144</v>
      </c>
      <c r="FR15" s="116">
        <f>AK15</f>
        <v>0.6834278372409105</v>
      </c>
      <c r="FS15" s="138">
        <f>AL15</f>
        <v>1.8580585366120773E-2</v>
      </c>
      <c r="FT15" s="50">
        <f>CB15</f>
        <v>0.74176566985770076</v>
      </c>
      <c r="FU15" s="50">
        <f>CC15</f>
        <v>4.0592402722399515E-3</v>
      </c>
      <c r="FV15" s="50">
        <f>DS15</f>
        <v>0.67060632765542483</v>
      </c>
      <c r="FW15" s="50">
        <f>DT15</f>
        <v>1.7153088594363411E-3</v>
      </c>
      <c r="FX15" s="50">
        <f>FJ15</f>
        <v>0.73991802919947636</v>
      </c>
      <c r="FY15" s="53">
        <f>FK15</f>
        <v>2.2516095045716968E-3</v>
      </c>
      <c r="GA15">
        <v>144</v>
      </c>
      <c r="GB15" s="116">
        <f>AM15</f>
        <v>0.82753639324030981</v>
      </c>
      <c r="GC15" s="50">
        <f>AN15</f>
        <v>1.6087065512934776E-2</v>
      </c>
      <c r="GD15" s="50">
        <f>CD15</f>
        <v>1.045602508698064</v>
      </c>
      <c r="GE15" s="50">
        <f>CE15</f>
        <v>4.0858280241569756E-3</v>
      </c>
      <c r="GF15" s="50">
        <f>DU15</f>
        <v>0.82121842946120083</v>
      </c>
      <c r="GG15" s="50">
        <f>DV15</f>
        <v>1.7692246707185003E-3</v>
      </c>
      <c r="GH15" s="50">
        <f>FL15</f>
        <v>1.0420877669817981</v>
      </c>
      <c r="GI15" s="53">
        <f>FM15</f>
        <v>1.1903551174064677E-3</v>
      </c>
      <c r="GK15">
        <v>144</v>
      </c>
      <c r="GL15" s="116" t="e">
        <f>AO15</f>
        <v>#DIV/0!</v>
      </c>
      <c r="GM15" s="50" t="e">
        <f>AP15</f>
        <v>#DIV/0!</v>
      </c>
      <c r="GN15" s="50" t="e">
        <f>CF15</f>
        <v>#DIV/0!</v>
      </c>
      <c r="GO15" s="50" t="e">
        <f>CG15</f>
        <v>#DIV/0!</v>
      </c>
      <c r="GP15" s="50" t="e">
        <f>DW15</f>
        <v>#DIV/0!</v>
      </c>
      <c r="GQ15" s="50" t="e">
        <f>DX15</f>
        <v>#DIV/0!</v>
      </c>
      <c r="GR15" s="50" t="e">
        <f>FN15</f>
        <v>#DIV/0!</v>
      </c>
      <c r="GS15" s="53" t="e">
        <f>FO15</f>
        <v>#DIV/0!</v>
      </c>
    </row>
    <row r="16" spans="1:201" x14ac:dyDescent="0.45">
      <c r="H16">
        <v>168</v>
      </c>
      <c r="I16" s="109">
        <f>'S1-EX-SW-HC-45-100-QY0-1.5mm'!E21</f>
        <v>0.14399999999999999</v>
      </c>
      <c r="J16" s="110" t="e">
        <v>#DIV/0!</v>
      </c>
      <c r="K16" s="134">
        <f t="shared" si="2"/>
        <v>0.70486111111111105</v>
      </c>
      <c r="L16" s="129">
        <f t="shared" si="3"/>
        <v>0.81447963800904966</v>
      </c>
      <c r="M16" s="110" t="e">
        <v>#DIV/0!</v>
      </c>
      <c r="N16" s="182" t="e">
        <f t="shared" si="4"/>
        <v>#DIV/0!</v>
      </c>
      <c r="O16" s="22"/>
      <c r="P16" s="113">
        <f>'S2-EX-SW-HC-45-100-QY0-1.5mm'!E21</f>
        <v>0.1283</v>
      </c>
      <c r="Q16" s="114" t="e">
        <v>#DIV/0!</v>
      </c>
      <c r="R16" s="134">
        <f t="shared" si="5"/>
        <v>0.67264224473889311</v>
      </c>
      <c r="S16" s="129">
        <f t="shared" si="6"/>
        <v>0.82455012853470444</v>
      </c>
      <c r="T16" s="110" t="e">
        <v>#DIV/0!</v>
      </c>
      <c r="U16" s="184" t="e">
        <f t="shared" si="7"/>
        <v>#DIV/0!</v>
      </c>
      <c r="V16" s="22"/>
      <c r="W16" s="109">
        <f>'S3-EX-SW-HC-45-100-QY0-1.5mm'!E21</f>
        <v>0.13020000000000001</v>
      </c>
      <c r="X16" s="110" t="e">
        <v>#DIV/0!</v>
      </c>
      <c r="Y16" s="134">
        <f t="shared" si="8"/>
        <v>0.67204301075268813</v>
      </c>
      <c r="Z16" s="129">
        <f t="shared" si="9"/>
        <v>0.84162895927601811</v>
      </c>
      <c r="AA16" s="110" t="e">
        <v>#DIV/0!</v>
      </c>
      <c r="AB16" s="184" t="e">
        <f t="shared" si="10"/>
        <v>#DIV/0!</v>
      </c>
      <c r="AC16" s="50"/>
      <c r="AD16" s="109"/>
      <c r="AE16" s="110"/>
      <c r="AF16" s="134"/>
      <c r="AG16" s="129"/>
      <c r="AH16" s="110"/>
      <c r="AI16" s="184"/>
      <c r="AJ16" s="22"/>
      <c r="AK16" s="115">
        <f>AVERAGE(K16,R16,Y16,AF16)</f>
        <v>0.68318212220089736</v>
      </c>
      <c r="AL16" s="136">
        <f>_xlfn.STDEV.S(K16,R16,Y16,AF16)</f>
        <v>1.8776945717273338E-2</v>
      </c>
      <c r="AM16" s="129">
        <f>AVERAGE(L16,S16,Z16,AG16)</f>
        <v>0.8268862419399241</v>
      </c>
      <c r="AN16" s="136">
        <f>_xlfn.STDEV.S(L16,S16,Z16,AG16)</f>
        <v>1.3724594008414293E-2</v>
      </c>
      <c r="AO16" s="137" t="e">
        <f>AVERAGE(N16,U16,AB16,AI16)</f>
        <v>#DIV/0!</v>
      </c>
      <c r="AP16" s="186" t="e">
        <f>_xlfn.STDEV.S(N16,U16,AB16,AI16)</f>
        <v>#DIV/0!</v>
      </c>
      <c r="AQ16" s="51"/>
      <c r="AY16">
        <v>168</v>
      </c>
      <c r="AZ16" s="109">
        <f>'S1-EX-SW-FRG-8-100-QY0-1.5mm'!E21</f>
        <v>0.16500000000000001</v>
      </c>
      <c r="BA16" s="110" t="e">
        <v>#DIV/0!</v>
      </c>
      <c r="BB16" s="134">
        <f t="shared" si="13"/>
        <v>0.73878787878787877</v>
      </c>
      <c r="BC16" s="129">
        <f t="shared" si="14"/>
        <v>1.0502864417568429</v>
      </c>
      <c r="BD16" s="110" t="e">
        <v>#DIV/0!</v>
      </c>
      <c r="BE16" s="184" t="e">
        <f t="shared" si="15"/>
        <v>#DIV/0!</v>
      </c>
      <c r="BF16" s="22"/>
      <c r="BG16" s="113">
        <f>'S2-EX-SW-FRG-8-100-QY0-1.5mm'!E21</f>
        <v>0.16500000000000001</v>
      </c>
      <c r="BH16" s="114" t="e">
        <v>#DIV/0!</v>
      </c>
      <c r="BI16" s="134">
        <f t="shared" si="16"/>
        <v>0.73696969696969705</v>
      </c>
      <c r="BJ16" s="129">
        <f t="shared" si="17"/>
        <v>1.03125</v>
      </c>
      <c r="BK16" s="110" t="e">
        <v>#DIV/0!</v>
      </c>
      <c r="BL16" s="184" t="e">
        <f t="shared" si="18"/>
        <v>#DIV/0!</v>
      </c>
      <c r="BM16" s="22"/>
      <c r="BN16" s="109">
        <f>'S3-EX-SW-FRG-8-100-QY0-1.5mm'!E21</f>
        <v>0.1726</v>
      </c>
      <c r="BO16" s="110" t="e">
        <v>#DIV/0!</v>
      </c>
      <c r="BP16" s="134">
        <f t="shared" si="19"/>
        <v>0.74565469293163389</v>
      </c>
      <c r="BQ16" s="129">
        <f t="shared" si="20"/>
        <v>1.0397590361445783</v>
      </c>
      <c r="BR16" s="110" t="e">
        <v>#DIV/0!</v>
      </c>
      <c r="BS16" s="184" t="e">
        <f t="shared" si="21"/>
        <v>#DIV/0!</v>
      </c>
      <c r="BT16" s="50"/>
      <c r="BU16" s="109"/>
      <c r="BV16" s="110"/>
      <c r="BW16" s="134"/>
      <c r="BX16" s="129"/>
      <c r="BY16" s="110"/>
      <c r="BZ16" s="184"/>
      <c r="CA16" s="22"/>
      <c r="CB16" s="115">
        <f>AVERAGE(BB16,BI16,BP16,BW16)</f>
        <v>0.74047075622973646</v>
      </c>
      <c r="CC16" s="136">
        <f>_xlfn.STDEV.S(BB16,BI16,BP16,BW16)</f>
        <v>4.5805399330155587E-3</v>
      </c>
      <c r="CD16" s="129">
        <f>AVERAGE(BC16,BJ16,BQ16,BX16)</f>
        <v>1.0404318259671406</v>
      </c>
      <c r="CE16" s="136">
        <f>_xlfn.STDEV.S(BC16,BJ16,BQ16,BX16)</f>
        <v>9.53603761000478E-3</v>
      </c>
      <c r="CF16" s="137" t="e">
        <f>AVERAGE(BE16,BL16,BS16,BZ16)</f>
        <v>#DIV/0!</v>
      </c>
      <c r="CG16" s="186" t="e">
        <f>_xlfn.STDEV.S(BE16,BL16,BS16,BZ16)</f>
        <v>#DIV/0!</v>
      </c>
      <c r="CH16" s="50"/>
      <c r="CP16">
        <v>168</v>
      </c>
      <c r="CQ16" s="109">
        <f>'S1-EX-SW-HC-45-100-QY0-3mm'!E21</f>
        <v>0.27200000000000002</v>
      </c>
      <c r="CR16" s="110" t="e">
        <v>#DIV/0!</v>
      </c>
      <c r="CS16" s="134">
        <f t="shared" si="24"/>
        <v>0.66985294117647065</v>
      </c>
      <c r="CT16" s="129">
        <f t="shared" si="25"/>
        <v>0.82224909310761796</v>
      </c>
      <c r="CU16" s="110" t="e">
        <v>#DIV/0!</v>
      </c>
      <c r="CV16" s="184" t="e">
        <f t="shared" si="26"/>
        <v>#DIV/0!</v>
      </c>
      <c r="CW16" s="22"/>
      <c r="CX16" s="113">
        <f>'S2-EX-SW-HC-45-100-QY0-3mm'!E21</f>
        <v>0.23799999999999999</v>
      </c>
      <c r="CY16" s="114" t="e">
        <v>#DIV/0!</v>
      </c>
      <c r="CZ16" s="134">
        <f t="shared" si="27"/>
        <v>0.67142857142857149</v>
      </c>
      <c r="DA16" s="129">
        <f t="shared" si="28"/>
        <v>0.82182320441988943</v>
      </c>
      <c r="DB16" s="110" t="e">
        <v>#DIV/0!</v>
      </c>
      <c r="DC16" s="184" t="e">
        <f t="shared" si="29"/>
        <v>#DIV/0!</v>
      </c>
      <c r="DD16" s="22"/>
      <c r="DE16" s="109">
        <f>'S3-EX-SW-HC-45-100-QY0-3mm'!E21</f>
        <v>0.26300000000000001</v>
      </c>
      <c r="DF16" s="110" t="e">
        <v>#DIV/0!</v>
      </c>
      <c r="DG16" s="134">
        <f t="shared" si="30"/>
        <v>0.67300380228136891</v>
      </c>
      <c r="DH16" s="129">
        <f t="shared" si="31"/>
        <v>0.82574568288854</v>
      </c>
      <c r="DI16" s="110" t="e">
        <v>#DIV/0!</v>
      </c>
      <c r="DJ16" s="184" t="e">
        <f t="shared" si="32"/>
        <v>#DIV/0!</v>
      </c>
      <c r="DK16" s="50"/>
      <c r="DL16" s="109"/>
      <c r="DM16" s="110"/>
      <c r="DN16" s="134"/>
      <c r="DO16" s="129"/>
      <c r="DP16" s="110"/>
      <c r="DQ16" s="184"/>
      <c r="DR16" s="22"/>
      <c r="DS16" s="115">
        <f>AVERAGE(CS16,CZ16,DG16,DN16)</f>
        <v>0.67142843829547039</v>
      </c>
      <c r="DT16" s="136">
        <f>_xlfn.STDEV.S(CS16,CZ16,DG16,DN16)</f>
        <v>1.575430556668078E-3</v>
      </c>
      <c r="DU16" s="129">
        <f>AVERAGE(CT16,DA16,DH16,DO16)</f>
        <v>0.8232726601386825</v>
      </c>
      <c r="DV16" s="136">
        <f>_xlfn.STDEV.S(CT16,DA16,DH16,DO16)</f>
        <v>2.1522607729010175E-3</v>
      </c>
      <c r="DW16" s="137" t="e">
        <f>AVERAGE(CV16,DC16,DJ16,DQ16)</f>
        <v>#DIV/0!</v>
      </c>
      <c r="DX16" s="186" t="e">
        <f>_xlfn.STDEV.S(CV16,DC16,DJ16,DQ16)</f>
        <v>#DIV/0!</v>
      </c>
      <c r="DY16" s="50"/>
      <c r="EG16">
        <v>168</v>
      </c>
      <c r="EH16" s="109">
        <f>'S1-EX-SW-FRG-8-100-QY0-3mm'!E21</f>
        <v>0.29899999999999999</v>
      </c>
      <c r="EI16" s="110" t="e">
        <v>#DIV/0!</v>
      </c>
      <c r="EJ16" s="134">
        <f t="shared" si="35"/>
        <v>0.74247491638795982</v>
      </c>
      <c r="EK16" s="129">
        <f t="shared" si="36"/>
        <v>1.0418118466898956</v>
      </c>
      <c r="EL16" s="110" t="e">
        <v>#DIV/0!</v>
      </c>
      <c r="EM16" s="184" t="e">
        <f t="shared" si="37"/>
        <v>#DIV/0!</v>
      </c>
      <c r="EN16" s="22"/>
      <c r="EO16" s="113">
        <f>'S2-EX-SW-FRG-8-100-QY0-3mm'!E21</f>
        <v>0.314</v>
      </c>
      <c r="EP16" s="114" t="e">
        <v>#DIV/0!</v>
      </c>
      <c r="EQ16" s="134">
        <f t="shared" si="38"/>
        <v>0.73789808917197452</v>
      </c>
      <c r="ER16" s="129">
        <f t="shared" si="39"/>
        <v>1.0397350993377483</v>
      </c>
      <c r="ES16" s="110" t="e">
        <v>#DIV/0!</v>
      </c>
      <c r="ET16" s="184" t="e">
        <f t="shared" si="40"/>
        <v>#DIV/0!</v>
      </c>
      <c r="EU16" s="22"/>
      <c r="EV16" s="109">
        <f>'S3-EX-SW-FRG-8-100-QY0-3mm'!E21</f>
        <v>0.315</v>
      </c>
      <c r="EW16" s="110" t="e">
        <v>#DIV/0!</v>
      </c>
      <c r="EX16" s="134">
        <f t="shared" si="41"/>
        <v>0.73904761904761906</v>
      </c>
      <c r="EY16" s="129">
        <f t="shared" si="42"/>
        <v>1.0433918516064922</v>
      </c>
      <c r="EZ16" s="110" t="e">
        <v>#DIV/0!</v>
      </c>
      <c r="FA16" s="184" t="e">
        <f t="shared" si="43"/>
        <v>#DIV/0!</v>
      </c>
      <c r="FB16" s="50"/>
      <c r="FC16" s="109"/>
      <c r="FD16" s="110"/>
      <c r="FE16" s="134"/>
      <c r="FF16" s="129"/>
      <c r="FG16" s="110"/>
      <c r="FH16" s="184"/>
      <c r="FI16" s="22"/>
      <c r="FJ16" s="115">
        <f>AVERAGE(EJ16,EQ16,EX16,FE16)</f>
        <v>0.73980687486918451</v>
      </c>
      <c r="FK16" s="136">
        <f>_xlfn.STDEV.S(EJ16,EQ16,EX16,FE16)</f>
        <v>2.3810058574437894E-3</v>
      </c>
      <c r="FL16" s="129">
        <f>AVERAGE(EK16,ER16,EY16,FF16)</f>
        <v>1.0416462658780454</v>
      </c>
      <c r="FM16" s="136">
        <f>_xlfn.STDEV.S(EK16,ER16,EY16,FF16)</f>
        <v>1.8339907422559548E-3</v>
      </c>
      <c r="FN16" s="137" t="e">
        <f>AVERAGE(EM16,ET16,FA16,FH16)</f>
        <v>#DIV/0!</v>
      </c>
      <c r="FO16" s="186" t="e">
        <f>_xlfn.STDEV.S(EM16,ET16,FA16,FH16)</f>
        <v>#DIV/0!</v>
      </c>
      <c r="FP16" s="50"/>
      <c r="FQ16">
        <v>168</v>
      </c>
      <c r="FR16" s="117">
        <f>AK16</f>
        <v>0.68318212220089736</v>
      </c>
      <c r="FS16" s="139">
        <f>AL16</f>
        <v>1.8776945717273338E-2</v>
      </c>
      <c r="FT16" s="111">
        <f>CB16</f>
        <v>0.74047075622973646</v>
      </c>
      <c r="FU16" s="111">
        <f>CC16</f>
        <v>4.5805399330155587E-3</v>
      </c>
      <c r="FV16" s="111">
        <f>DS16</f>
        <v>0.67142843829547039</v>
      </c>
      <c r="FW16" s="111">
        <f>DT16</f>
        <v>1.575430556668078E-3</v>
      </c>
      <c r="FX16" s="111">
        <f>FJ16</f>
        <v>0.73980687486918451</v>
      </c>
      <c r="FY16" s="112">
        <f>FK16</f>
        <v>2.3810058574437894E-3</v>
      </c>
      <c r="GA16">
        <v>168</v>
      </c>
      <c r="GB16" s="117">
        <f>AM16</f>
        <v>0.8268862419399241</v>
      </c>
      <c r="GC16" s="111">
        <f>AN16</f>
        <v>1.3724594008414293E-2</v>
      </c>
      <c r="GD16" s="111">
        <f>CD16</f>
        <v>1.0404318259671406</v>
      </c>
      <c r="GE16" s="111">
        <f>CE16</f>
        <v>9.53603761000478E-3</v>
      </c>
      <c r="GF16" s="111">
        <f>DU16</f>
        <v>0.8232726601386825</v>
      </c>
      <c r="GG16" s="111">
        <f>DV16</f>
        <v>2.1522607729010175E-3</v>
      </c>
      <c r="GH16" s="111">
        <f>FL16</f>
        <v>1.0416462658780454</v>
      </c>
      <c r="GI16" s="112">
        <f>FM16</f>
        <v>1.8339907422559548E-3</v>
      </c>
      <c r="GK16">
        <v>168</v>
      </c>
      <c r="GL16" s="117" t="e">
        <f>AO16</f>
        <v>#DIV/0!</v>
      </c>
      <c r="GM16" s="111" t="e">
        <f>AP16</f>
        <v>#DIV/0!</v>
      </c>
      <c r="GN16" s="111" t="e">
        <f>CF16</f>
        <v>#DIV/0!</v>
      </c>
      <c r="GO16" s="111" t="e">
        <f>CG16</f>
        <v>#DIV/0!</v>
      </c>
      <c r="GP16" s="111" t="e">
        <f>DW16</f>
        <v>#DIV/0!</v>
      </c>
      <c r="GQ16" s="111" t="e">
        <f>DX16</f>
        <v>#DIV/0!</v>
      </c>
      <c r="GR16" s="111" t="e">
        <f>FN16</f>
        <v>#DIV/0!</v>
      </c>
      <c r="GS16" s="112" t="e">
        <f>FO16</f>
        <v>#DIV/0!</v>
      </c>
    </row>
    <row r="17" spans="9:201" x14ac:dyDescent="0.45">
      <c r="CH17" s="12"/>
      <c r="DL17" s="12"/>
      <c r="DM17" s="12"/>
      <c r="DN17" s="12"/>
      <c r="DO17" s="12"/>
      <c r="DP17" s="12"/>
      <c r="DQ17" s="12"/>
      <c r="DY17" s="12"/>
      <c r="FP17" s="12"/>
    </row>
    <row r="18" spans="9:201" x14ac:dyDescent="0.45">
      <c r="I18" s="22">
        <f>(I10-I5)/I5*100</f>
        <v>-18.042986425339372</v>
      </c>
      <c r="K18" s="22">
        <f>(K10-K5)/K5*100</f>
        <v>-6.9668300268190277</v>
      </c>
      <c r="L18" s="22">
        <f>(L10-L5)/L5*100</f>
        <v>-18.042986425339368</v>
      </c>
      <c r="N18" s="22">
        <f>(N10-N5)/N5*100</f>
        <v>-17.654306805258113</v>
      </c>
      <c r="P18" s="22">
        <f>(P10-P5)/P5*100</f>
        <v>-17.737789203084827</v>
      </c>
      <c r="R18" s="22">
        <f>(R10-R5)/R5*100</f>
        <v>-7.9720510563380298</v>
      </c>
      <c r="S18" s="22">
        <f>(S10-S5)/S5*100</f>
        <v>-17.73778920308483</v>
      </c>
      <c r="U18" s="22">
        <f>(U10-U5)/U5*100</f>
        <v>-15.914007093576277</v>
      </c>
      <c r="W18" s="22">
        <f>(W10-W5)/W5*100</f>
        <v>-16.224951519069172</v>
      </c>
      <c r="Y18" s="22">
        <f>(Y10-Y5)/Y5*100</f>
        <v>-7.3837770061728483</v>
      </c>
      <c r="Z18" s="22">
        <f>(Z10-Z5)/Z5*100</f>
        <v>-16.224951519069176</v>
      </c>
      <c r="AB18" s="22">
        <f>(AB10-AB5)/AB5*100</f>
        <v>-14.141728127931675</v>
      </c>
      <c r="AK18" s="22">
        <f>AVERAGE(K18,R18,Y18)</f>
        <v>-7.4408860297766353</v>
      </c>
      <c r="AL18" s="144">
        <f>_xlfn.STDEV.S(K18,R18,Y18)</f>
        <v>0.50503802825088728</v>
      </c>
      <c r="AM18" s="22">
        <f>AVERAGE(L18,S18,Z18)</f>
        <v>-17.335242382497793</v>
      </c>
      <c r="AN18" s="144">
        <f>_xlfn.STDEV.S(L18,S18,Z18)</f>
        <v>0.97357366807949708</v>
      </c>
      <c r="AO18" s="22">
        <f>AVERAGE(N18,U18,AB18)</f>
        <v>-15.903347342255353</v>
      </c>
      <c r="AP18" s="102">
        <f>_xlfn.STDEV.S(N18,U18,AB18)</f>
        <v>1.7563136006493132</v>
      </c>
      <c r="AZ18" s="22">
        <f>(AZ10-AZ5)/AZ5*100</f>
        <v>3.9465308720560226</v>
      </c>
      <c r="BB18" s="22">
        <f>(BB10-BB5)/BB5*100</f>
        <v>1.4354164652292172</v>
      </c>
      <c r="BC18" s="22">
        <f>(BC10-BC5)/BC5*100</f>
        <v>3.946530872056031</v>
      </c>
      <c r="BE18" s="22">
        <f>(BE10-BE5)/BE5*100</f>
        <v>9.6527213986511882</v>
      </c>
      <c r="BG18" s="22">
        <f>(BG10-BG5)/BG5*100</f>
        <v>2.9375000000000062</v>
      </c>
      <c r="BI18" s="22">
        <f>(BI10-BI5)/BI5*100</f>
        <v>1.0621734407691783</v>
      </c>
      <c r="BJ18" s="22">
        <f>(BJ10-BJ5)/BJ5*100</f>
        <v>2.9375000000000151</v>
      </c>
      <c r="BL18" s="22">
        <f>(BL10-BL5)/BL5*100</f>
        <v>14.113294919195486</v>
      </c>
      <c r="BN18" s="22">
        <f>(BN10-BN5)/BN5*100</f>
        <v>3.072289156626502</v>
      </c>
      <c r="BP18" s="22">
        <f>(BP10-BP5)/BP5*100</f>
        <v>1.0716896164003178</v>
      </c>
      <c r="BQ18" s="22">
        <f>(BQ10-BQ5)/BQ5*100</f>
        <v>3.0722891566264954</v>
      </c>
      <c r="BS18" s="22">
        <f>(BS10-BS5)/BS5*100</f>
        <v>10.128938217149974</v>
      </c>
      <c r="CB18" s="22">
        <f>AVERAGE(BB18,BI18,BP18)</f>
        <v>1.1897598407995711</v>
      </c>
      <c r="CC18" s="144">
        <f>_xlfn.STDEV.S(BB18,BI18,BP18)</f>
        <v>0.2127980785728254</v>
      </c>
      <c r="CD18" s="22">
        <f>AVERAGE(BC18,BJ18,BQ18)</f>
        <v>3.3187733428941804</v>
      </c>
      <c r="CE18" s="144">
        <f>_xlfn.STDEV.S(BC18,BJ18,BQ18)</f>
        <v>0.54781535735187936</v>
      </c>
      <c r="CF18" s="16">
        <f>AVERAGE(BE18,BL18,BS18)</f>
        <v>11.298318178332217</v>
      </c>
      <c r="CG18" s="102">
        <f>_xlfn.STDEV.S(BE18,BL18,BS18)</f>
        <v>2.4494420085513622</v>
      </c>
      <c r="CH18" s="12"/>
      <c r="CQ18" s="22">
        <f>(CQ10-CQ5)/CQ5*100</f>
        <v>-18.0471584038694</v>
      </c>
      <c r="CS18" s="22">
        <f>(CS10-CS5)/CS5*100</f>
        <v>-8.2054821986956483</v>
      </c>
      <c r="CT18" s="22">
        <f>(CT10-CT5)/CT5*100</f>
        <v>-18.0471584038694</v>
      </c>
      <c r="CV18" s="22">
        <f>(CV10-CV5)/CV5*100</f>
        <v>-18.554749473832686</v>
      </c>
      <c r="CX18" s="22">
        <f>(CX10-CX5)/CX5*100</f>
        <v>-17.886740331491715</v>
      </c>
      <c r="CZ18" s="22">
        <f>(CZ10-CZ5)/CZ5*100</f>
        <v>-8.0578592951949197</v>
      </c>
      <c r="DA18" s="22">
        <f>(DA10-DA5)/DA5*100</f>
        <v>-17.886740331491712</v>
      </c>
      <c r="DC18" s="22">
        <f>(DC10-DC5)/DC5*100</f>
        <v>-17.304711926563876</v>
      </c>
      <c r="DE18" s="22">
        <f>(DE10-DE5)/DE5*100</f>
        <v>-17.739403453689164</v>
      </c>
      <c r="DG18" s="22">
        <f>(DG10-DG5)/DG5*100</f>
        <v>-7.9766888286957229</v>
      </c>
      <c r="DH18" s="22">
        <f>(DH10-DH5)/DH5*100</f>
        <v>-17.739403453689164</v>
      </c>
      <c r="DJ18" s="22">
        <f>(DJ10-DJ5)/DJ5*100</f>
        <v>-15.329896960921952</v>
      </c>
      <c r="DS18" s="22">
        <f>AVERAGE(CS18,CZ18,DG18)</f>
        <v>-8.0800101075287643</v>
      </c>
      <c r="DT18" s="144">
        <f>_xlfn.STDEV.S(CS18,CZ18,DG18)</f>
        <v>0.1159939455500483</v>
      </c>
      <c r="DU18" s="22">
        <f>AVERAGE(CT18,DA18,DH18)</f>
        <v>-17.891100729683426</v>
      </c>
      <c r="DV18" s="144">
        <f>_xlfn.STDEV.S(CT18,DA18,DH18)</f>
        <v>0.15392380304684067</v>
      </c>
      <c r="DW18" s="16">
        <f>AVERAGE(CV18,DC18,DJ18)</f>
        <v>-17.063119453772838</v>
      </c>
      <c r="DX18" s="102">
        <f>_xlfn.STDEV.S(CV18,DC18,DJ18)</f>
        <v>1.6259439180637922</v>
      </c>
      <c r="DY18" s="12"/>
      <c r="EH18" s="22">
        <f>(EH10-EH5)/EH5*100</f>
        <v>3.1358885017421629</v>
      </c>
      <c r="EJ18" s="22">
        <f>(EJ10-EJ5)/EJ5*100</f>
        <v>1.1148648648648585</v>
      </c>
      <c r="EK18" s="22">
        <f>(EK10-EK5)/EK5*100</f>
        <v>3.1358885017421567</v>
      </c>
      <c r="EM18" s="22">
        <f>(EM10-EM5)/EM5*100</f>
        <v>13.676388349525247</v>
      </c>
      <c r="EO18" s="22">
        <f>(EO10-EO5)/EO5*100</f>
        <v>4.3046357615894077</v>
      </c>
      <c r="EQ18" s="22">
        <f>(EQ10-EQ5)/EQ5*100</f>
        <v>1.5459753921292443</v>
      </c>
      <c r="ER18" s="22">
        <f>(ER10-ER5)/ER5*100</f>
        <v>4.3046357615894149</v>
      </c>
      <c r="ET18" s="22">
        <f>(ET10-ET5)/ET5*100</f>
        <v>8.9324276957234225</v>
      </c>
      <c r="EV18" s="22">
        <f>(EV10-EV5)/EV5*100</f>
        <v>4.3060616098045745</v>
      </c>
      <c r="EX18" s="22">
        <f>(EX10-EX5)/EX5*100</f>
        <v>1.5445872738786397</v>
      </c>
      <c r="EY18" s="22">
        <f>(EY10-EY5)/EY5*100</f>
        <v>4.306061609804579</v>
      </c>
      <c r="FA18" s="22">
        <f>(FA10-FA5)/FA5*100</f>
        <v>9.2953684620511687</v>
      </c>
      <c r="FJ18" s="22">
        <f>AVERAGE(EJ18,EQ18,EX18)</f>
        <v>1.4018091769575809</v>
      </c>
      <c r="FK18" s="144">
        <f>_xlfn.STDEV.S(EJ18,EQ18,EX18)</f>
        <v>0.24850203298935866</v>
      </c>
      <c r="FL18" s="22">
        <f>AVERAGE(EK18,ER18,EY18)</f>
        <v>3.9155286243787173</v>
      </c>
      <c r="FM18" s="144">
        <f>_xlfn.STDEV.S(EK18,ER18,EY18)</f>
        <v>0.67518852839732479</v>
      </c>
      <c r="FN18" s="16">
        <f>AVERAGE(EM18,ET18,FA18)</f>
        <v>10.634728169099946</v>
      </c>
      <c r="FO18" s="144">
        <f>_xlfn.STDEV.S(EM18,ET18,FA18)</f>
        <v>2.6403984528578808</v>
      </c>
      <c r="FP18" s="12"/>
      <c r="FR18" s="22">
        <f>AK18</f>
        <v>-7.4408860297766353</v>
      </c>
      <c r="FS18" s="22">
        <f>AL18</f>
        <v>0.50503802825088728</v>
      </c>
      <c r="FT18" s="22">
        <f>CB18</f>
        <v>1.1897598407995711</v>
      </c>
      <c r="FU18" s="22">
        <f>CC18</f>
        <v>0.2127980785728254</v>
      </c>
      <c r="FV18" s="22">
        <f>DS18</f>
        <v>-8.0800101075287643</v>
      </c>
      <c r="FW18" s="22">
        <f>DT18</f>
        <v>0.1159939455500483</v>
      </c>
      <c r="FX18" s="22">
        <f>FJ18</f>
        <v>1.4018091769575809</v>
      </c>
      <c r="FY18" s="22">
        <f>FK18</f>
        <v>0.24850203298935866</v>
      </c>
      <c r="GB18" s="22">
        <f>AM18</f>
        <v>-17.335242382497793</v>
      </c>
      <c r="GC18" s="22">
        <f>AN18</f>
        <v>0.97357366807949708</v>
      </c>
      <c r="GD18" s="22">
        <f>CD18</f>
        <v>3.3187733428941804</v>
      </c>
      <c r="GE18" s="22">
        <f>CE18</f>
        <v>0.54781535735187936</v>
      </c>
      <c r="GF18" s="22">
        <f>DU18</f>
        <v>-17.891100729683426</v>
      </c>
      <c r="GG18" s="22">
        <f>DV18</f>
        <v>0.15392380304684067</v>
      </c>
      <c r="GH18" s="22">
        <f>FL18</f>
        <v>3.9155286243787173</v>
      </c>
      <c r="GI18" s="22">
        <f>FM18</f>
        <v>0.67518852839732479</v>
      </c>
      <c r="GL18" s="16">
        <f>(GL10-GL5)/GL5*100</f>
        <v>-15.903347342255358</v>
      </c>
      <c r="GM18" s="16">
        <f>AP18</f>
        <v>1.7563136006493132</v>
      </c>
      <c r="GN18" s="16">
        <f t="shared" ref="GN18:GR18" si="44">(GN10-GN5)/GN5*100</f>
        <v>11.298318178332224</v>
      </c>
      <c r="GO18" s="16">
        <f>CG18</f>
        <v>2.4494420085513622</v>
      </c>
      <c r="GP18" s="16">
        <f t="shared" si="44"/>
        <v>-17.063119453772835</v>
      </c>
      <c r="GQ18" s="16">
        <f>DX18</f>
        <v>1.6259439180637922</v>
      </c>
      <c r="GR18" s="16">
        <f t="shared" si="44"/>
        <v>10.634728169099962</v>
      </c>
      <c r="GS18" s="16">
        <f>FO18</f>
        <v>2.6403984528578808</v>
      </c>
    </row>
    <row r="19" spans="9:201" x14ac:dyDescent="0.45">
      <c r="CH19" s="12"/>
      <c r="DY19" s="12"/>
      <c r="FP19" s="12"/>
    </row>
    <row r="20" spans="9:201" x14ac:dyDescent="0.45">
      <c r="CH20" s="12"/>
      <c r="DY20" s="12"/>
      <c r="FP20" s="12"/>
    </row>
    <row r="21" spans="9:201" x14ac:dyDescent="0.45">
      <c r="CH21" s="12"/>
      <c r="DY21" s="12"/>
      <c r="FP21" s="12"/>
    </row>
    <row r="22" spans="9:201" x14ac:dyDescent="0.45">
      <c r="CH22" s="12"/>
      <c r="DY22" s="12"/>
      <c r="FP22" s="12"/>
    </row>
    <row r="23" spans="9:201" x14ac:dyDescent="0.45">
      <c r="CH23" s="12"/>
      <c r="DY23" s="12"/>
      <c r="FP23" s="12"/>
    </row>
    <row r="24" spans="9:201" x14ac:dyDescent="0.45">
      <c r="CH24" s="12"/>
      <c r="DY24" s="12"/>
      <c r="FP24" s="12"/>
    </row>
    <row r="25" spans="9:201" x14ac:dyDescent="0.45">
      <c r="CH25" s="12"/>
      <c r="DY25" s="12"/>
      <c r="FP25" s="12"/>
    </row>
    <row r="26" spans="9:201" x14ac:dyDescent="0.45">
      <c r="CH26" s="12"/>
      <c r="DY26" s="12"/>
      <c r="FP26" s="12"/>
    </row>
    <row r="27" spans="9:201" x14ac:dyDescent="0.45">
      <c r="CH27" s="12"/>
      <c r="DY27" s="12"/>
      <c r="FP27" s="12"/>
    </row>
    <row r="28" spans="9:201" x14ac:dyDescent="0.45">
      <c r="CH28" s="12"/>
      <c r="DY28" s="12"/>
      <c r="FP28" s="12"/>
    </row>
    <row r="29" spans="9:201" x14ac:dyDescent="0.45">
      <c r="CH29" s="12"/>
      <c r="DY29" s="12"/>
      <c r="FP29" s="12"/>
    </row>
    <row r="30" spans="9:201" x14ac:dyDescent="0.45">
      <c r="CH30" s="12"/>
      <c r="DY30" s="12"/>
      <c r="FP30" s="12"/>
    </row>
    <row r="31" spans="9:201" x14ac:dyDescent="0.45">
      <c r="CH31" s="12"/>
      <c r="DY31" s="12"/>
      <c r="FP31" s="12"/>
    </row>
    <row r="32" spans="9:201" x14ac:dyDescent="0.45">
      <c r="CH32" s="12"/>
      <c r="DY32" s="12"/>
      <c r="FP32" s="12"/>
    </row>
    <row r="33" spans="86:179" x14ac:dyDescent="0.45">
      <c r="CH33" s="12"/>
      <c r="DY33" s="12"/>
      <c r="FP33" s="12"/>
    </row>
    <row r="34" spans="86:179" x14ac:dyDescent="0.45">
      <c r="CH34" s="12"/>
      <c r="DY34" s="12"/>
      <c r="FP34" s="12"/>
    </row>
    <row r="35" spans="86:179" x14ac:dyDescent="0.45">
      <c r="CH35" s="12"/>
      <c r="DY35" s="12"/>
      <c r="FP35" s="12"/>
    </row>
    <row r="36" spans="86:179" x14ac:dyDescent="0.45">
      <c r="CH36" s="12"/>
      <c r="DY36" s="12"/>
      <c r="FP36" s="12"/>
    </row>
    <row r="37" spans="86:179" x14ac:dyDescent="0.45">
      <c r="CH37" s="12"/>
      <c r="DY37" s="12"/>
      <c r="FP37" s="12"/>
    </row>
    <row r="38" spans="86:179" x14ac:dyDescent="0.45">
      <c r="CH38" s="12"/>
      <c r="DY38" s="12"/>
      <c r="FP38" s="12"/>
    </row>
    <row r="39" spans="86:179" x14ac:dyDescent="0.45">
      <c r="CH39" s="12"/>
      <c r="DY39" s="12"/>
      <c r="FP39" s="12"/>
      <c r="FS39" s="16"/>
      <c r="FT39" s="11"/>
    </row>
    <row r="40" spans="86:179" x14ac:dyDescent="0.45">
      <c r="CH40" s="12"/>
      <c r="DY40" s="12"/>
      <c r="FP40" s="12"/>
      <c r="FS40" s="16"/>
      <c r="FT40" s="11"/>
    </row>
    <row r="41" spans="86:179" x14ac:dyDescent="0.45">
      <c r="CH41" s="12"/>
      <c r="DY41" s="12"/>
      <c r="FP41" s="12"/>
      <c r="FS41" s="16"/>
      <c r="FT41" s="11"/>
    </row>
    <row r="42" spans="86:179" x14ac:dyDescent="0.45">
      <c r="CH42" s="12"/>
      <c r="DY42" s="12"/>
      <c r="FP42" s="12"/>
      <c r="FS42" s="16"/>
      <c r="FT42" s="11"/>
    </row>
    <row r="43" spans="86:179" x14ac:dyDescent="0.45">
      <c r="CH43" s="12"/>
      <c r="DY43" s="12"/>
      <c r="FP43" s="12"/>
      <c r="FW43" t="s">
        <v>95</v>
      </c>
    </row>
    <row r="44" spans="86:179" x14ac:dyDescent="0.45">
      <c r="CH44" s="12"/>
      <c r="DY44" s="12"/>
      <c r="FP44" s="12"/>
    </row>
    <row r="45" spans="86:179" x14ac:dyDescent="0.45">
      <c r="CH45" s="12"/>
      <c r="DY45" s="12"/>
      <c r="FP45" s="12"/>
    </row>
    <row r="46" spans="86:179" x14ac:dyDescent="0.45">
      <c r="CH46" s="12"/>
      <c r="DY46" s="12"/>
      <c r="FP46" s="12"/>
    </row>
    <row r="47" spans="86:179" x14ac:dyDescent="0.45">
      <c r="CH47" s="12"/>
      <c r="DY47" s="12"/>
      <c r="FP47" s="12"/>
    </row>
    <row r="48" spans="86:179" x14ac:dyDescent="0.45">
      <c r="CH48" s="12"/>
      <c r="DY48" s="12"/>
      <c r="FP48" s="12"/>
    </row>
    <row r="49" spans="44:172" x14ac:dyDescent="0.45">
      <c r="CH49" s="12"/>
      <c r="DY49" s="12"/>
      <c r="FP49" s="12"/>
    </row>
    <row r="50" spans="44:172" x14ac:dyDescent="0.45">
      <c r="CH50" s="12"/>
      <c r="DY50" s="12"/>
      <c r="FP50" s="12"/>
    </row>
    <row r="51" spans="44:172" x14ac:dyDescent="0.45">
      <c r="CH51" s="12"/>
      <c r="DY51" s="12"/>
      <c r="FP51" s="12"/>
    </row>
    <row r="52" spans="44:172" x14ac:dyDescent="0.45">
      <c r="CH52" s="12"/>
      <c r="DY52" s="12"/>
      <c r="FP52" s="12"/>
    </row>
    <row r="53" spans="44:172" x14ac:dyDescent="0.45">
      <c r="CH53" s="12"/>
      <c r="DY53" s="12"/>
      <c r="FP53" s="12"/>
    </row>
    <row r="54" spans="44:172" x14ac:dyDescent="0.45">
      <c r="CH54" s="12"/>
      <c r="DY54" s="12"/>
      <c r="FP54" s="12"/>
    </row>
    <row r="55" spans="44:172" x14ac:dyDescent="0.45">
      <c r="CH55" s="12"/>
      <c r="DY55" s="12"/>
      <c r="FP55" s="12"/>
    </row>
    <row r="56" spans="44:172" x14ac:dyDescent="0.45">
      <c r="CH56" s="12"/>
      <c r="DY56" s="12"/>
      <c r="FP56" s="12"/>
    </row>
    <row r="57" spans="44:172" x14ac:dyDescent="0.45">
      <c r="CH57" s="12"/>
      <c r="DY57" s="12"/>
      <c r="FP57" s="12"/>
    </row>
    <row r="58" spans="44:172" x14ac:dyDescent="0.45"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</row>
    <row r="59" spans="44:172" x14ac:dyDescent="0.45"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</row>
    <row r="60" spans="44:172" x14ac:dyDescent="0.45"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</row>
    <row r="61" spans="44:172" x14ac:dyDescent="0.45"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</row>
    <row r="62" spans="44:172" x14ac:dyDescent="0.45"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</row>
    <row r="63" spans="44:172" x14ac:dyDescent="0.45"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</row>
  </sheetData>
  <mergeCells count="35">
    <mergeCell ref="GR2:GS2"/>
    <mergeCell ref="GF2:GG2"/>
    <mergeCell ref="GH2:GI2"/>
    <mergeCell ref="GL2:GM2"/>
    <mergeCell ref="GN2:GO2"/>
    <mergeCell ref="GP2:GQ2"/>
    <mergeCell ref="FT2:FU2"/>
    <mergeCell ref="FV2:FW2"/>
    <mergeCell ref="FX2:FY2"/>
    <mergeCell ref="GB2:GC2"/>
    <mergeCell ref="GD2:GE2"/>
    <mergeCell ref="FR2:FS2"/>
    <mergeCell ref="AZ2:BE2"/>
    <mergeCell ref="I2:N2"/>
    <mergeCell ref="P2:U2"/>
    <mergeCell ref="W2:AB2"/>
    <mergeCell ref="AK2:AP2"/>
    <mergeCell ref="AD2:AI2"/>
    <mergeCell ref="BG2:BL2"/>
    <mergeCell ref="BN2:BS2"/>
    <mergeCell ref="BU2:BZ2"/>
    <mergeCell ref="EH2:EM2"/>
    <mergeCell ref="EO2:ET2"/>
    <mergeCell ref="CQ2:CV2"/>
    <mergeCell ref="CX2:DC2"/>
    <mergeCell ref="DE2:DJ2"/>
    <mergeCell ref="DL2:DQ2"/>
    <mergeCell ref="DS2:DX2"/>
    <mergeCell ref="CB2:CG2"/>
    <mergeCell ref="EV2:FA2"/>
    <mergeCell ref="FC2:FH2"/>
    <mergeCell ref="FJ2:FO2"/>
    <mergeCell ref="FR1:FY1"/>
    <mergeCell ref="GB1:GI1"/>
    <mergeCell ref="GL1:GS1"/>
  </mergeCells>
  <phoneticPr fontId="4" type="noConversion"/>
  <hyperlinks>
    <hyperlink ref="I2" location="'S1-Ex-SW-HC-45-95-QY1.8-080221'!A1" display="S1-EX-SW-HC-45-95-QY1.8-080221" xr:uid="{00000000-0004-0000-0100-000000000000}"/>
    <hyperlink ref="I2:N2" location="'S1-EX-SW-HC-45-100-QY0-1.5mm'!A1" display="S1-EX-SW-HC-45-100-QY0-1.5mm" xr:uid="{00000000-0004-0000-0100-000001000000}"/>
    <hyperlink ref="P2" location="'S1-Ex-SW-HC-45-95-QY1.8-080221'!A1" display="S1-EX-SW-HC-45-95-QY1.8-080221" xr:uid="{00000000-0004-0000-0100-000002000000}"/>
    <hyperlink ref="P2:U2" location="'S2-EX-SW-HC-45-100-QY0-1.5mm'!A1" display="S2-EX-SW-HC-45-100-QY0-1.5mm" xr:uid="{00000000-0004-0000-0100-000003000000}"/>
    <hyperlink ref="W2" location="'S1-Ex-SW-HC-45-95-QY1.8-080221'!A1" display="S1-EX-SW-HC-45-95-QY1.8-080221" xr:uid="{00000000-0004-0000-0100-000004000000}"/>
    <hyperlink ref="W2:AB2" location="'S3-EX-SW-HC-45-100-QY0-1.5mm'!A1" display="S3-EX-SW-HC-45-100-QY0-1.5mm" xr:uid="{00000000-0004-0000-0100-000005000000}"/>
    <hyperlink ref="AD2" location="'S1-Ex-SW-HC-45-95-QY1.8-080221'!A1" display="S1-EX-SW-HC-45-95-QY1.8-080221" xr:uid="{00000000-0004-0000-0100-000006000000}"/>
    <hyperlink ref="AD2:AI2" location="'S4-EX-SW-HC-45-100-QY0-1.5mm'!A1" display="S4-EX-SW-HC-45-100-QY0-1.5mm" xr:uid="{00000000-0004-0000-0100-000007000000}"/>
    <hyperlink ref="AZ2" location="'S1-Ex-SW-HC-45-95-QY1.8-080221'!A1" display="S1-EX-SW-HC-45-95-QY1.8-080221" xr:uid="{00000000-0004-0000-0100-000008000000}"/>
    <hyperlink ref="AZ2:BE2" location="'S1-EX-SW-FRG-8-100-QY0-1.5mm'!A1" display="S1-EX-SW-FRG-8-100-QY0-1.5mm" xr:uid="{00000000-0004-0000-0100-000009000000}"/>
    <hyperlink ref="BG2" location="'S1-Ex-SW-HC-45-95-QY1.8-080221'!A1" display="S1-EX-SW-HC-45-95-QY1.8-080221" xr:uid="{00000000-0004-0000-0100-00000A000000}"/>
    <hyperlink ref="BG2:BL2" location="'S2-EX-SW-FRG-8-100-QY0-1.5mm'!A1" display="S2-EX-SW-FRG-8-100-QY0-1.5mm" xr:uid="{00000000-0004-0000-0100-00000B000000}"/>
    <hyperlink ref="BN2" location="'S1-Ex-SW-HC-45-95-QY1.8-080221'!A1" display="S1-EX-SW-HC-45-95-QY1.8-080221" xr:uid="{00000000-0004-0000-0100-00000C000000}"/>
    <hyperlink ref="BN2:BS2" location="'S3-EX-SW-FRG-8-100-QY0-1.5mm'!A1" display="S3-EX-SW-FRG-8-100-QY0-1.5mm" xr:uid="{00000000-0004-0000-0100-00000D000000}"/>
    <hyperlink ref="BU2" location="'S1-Ex-SW-HC-45-95-QY1.8-080221'!A1" display="S1-EX-SW-HC-45-95-QY1.8-080221" xr:uid="{00000000-0004-0000-0100-00000E000000}"/>
    <hyperlink ref="BU2:BZ2" location="'S4-EX-SW-FRG-8-100-QY0-1.5mm'!A1" display="S4-EX-SW-FRG-8-100-QY0-1.5mm" xr:uid="{00000000-0004-0000-0100-00000F000000}"/>
    <hyperlink ref="CQ2" location="'S1-Ex-SW-HC-45-95-QY1.8-080221'!A1" display="S1-EX-SW-HC-45-95-QY1.8-080221" xr:uid="{00000000-0004-0000-0100-000010000000}"/>
    <hyperlink ref="CQ2:CV2" location="'S1-EX-SW-HC-45-100-QY0-3mm'!A1" display="S1-EX-SW-HC-45-100-QY0-3mm" xr:uid="{00000000-0004-0000-0100-000011000000}"/>
    <hyperlink ref="CX2" location="'S1-Ex-SW-HC-45-95-QY1.8-080221'!A1" display="S1-EX-SW-HC-45-95-QY1.8-080221" xr:uid="{00000000-0004-0000-0100-000012000000}"/>
    <hyperlink ref="CX2:DC2" location="'S2-EX-SW-HC-45-100-QY0-3mm'!A1" display="S2-EX-SW-HC-45-100-QY0-3mm" xr:uid="{00000000-0004-0000-0100-000013000000}"/>
    <hyperlink ref="DE2" location="'S1-Ex-SW-HC-45-95-QY1.8-080221'!A1" display="S1-EX-SW-HC-45-95-QY1.8-080221" xr:uid="{00000000-0004-0000-0100-000014000000}"/>
    <hyperlink ref="DE2:DJ2" location="'S3-EX-SW-HC-45-100-QY0-3mm'!A1" display="S3-EX-SW-HC-45-100-QY0-3mm" xr:uid="{00000000-0004-0000-0100-000015000000}"/>
    <hyperlink ref="DL2" location="'S1-Ex-SW-HC-45-95-QY1.8-080221'!A1" display="S1-EX-SW-HC-45-95-QY1.8-080221" xr:uid="{00000000-0004-0000-0100-000016000000}"/>
    <hyperlink ref="DL2:DQ2" location="'S4-EX-SW-HC-45-100-QY0-3mm'!A1" display="S4-EX-SW-HC-45-100-QY0-3mm" xr:uid="{00000000-0004-0000-0100-000017000000}"/>
    <hyperlink ref="EH2" location="'S1-Ex-SW-HC-45-95-QY1.8-080221'!A1" display="S1-EX-SW-HC-45-95-QY1.8-080221" xr:uid="{00000000-0004-0000-0100-000018000000}"/>
    <hyperlink ref="EH2:EM2" location="'S1-EX-SW-FRG-8-100-QY0-3mm'!A1" display="S1-EX-SW-FRG-8-100-QY0-3mm" xr:uid="{00000000-0004-0000-0100-000019000000}"/>
    <hyperlink ref="EO2" location="'S1-Ex-SW-HC-45-95-QY1.8-080221'!A1" display="S1-EX-SW-HC-45-95-QY1.8-080221" xr:uid="{00000000-0004-0000-0100-00001A000000}"/>
    <hyperlink ref="EO2:ET2" location="'S2-EX-SW-FRG-8-100-QY0-3mm'!A1" display="S2-EX-SW-FRG-8-100-QY0-3mm" xr:uid="{00000000-0004-0000-0100-00001B000000}"/>
    <hyperlink ref="EV2" location="'S1-Ex-SW-HC-45-95-QY1.8-080221'!A1" display="S1-EX-SW-HC-45-95-QY1.8-080221" xr:uid="{00000000-0004-0000-0100-00001C000000}"/>
    <hyperlink ref="EV2:FA2" location="'S3-EX-SW-FRG-8-100-QY0-3mm'!A1" display="S3-EX-SW-FRG-8-100-QY0-3mm" xr:uid="{00000000-0004-0000-0100-00001D000000}"/>
    <hyperlink ref="FC2" location="'S1-Ex-SW-HC-45-95-QY1.8-080221'!A1" display="S1-EX-SW-HC-45-95-QY1.8-080221" xr:uid="{00000000-0004-0000-0100-00001E000000}"/>
    <hyperlink ref="FC2:FH2" location="'S4-EX-SW-FRG-8-100-QY0-3mm'!A1" display="S4-EX-SW-FRG-8-100-QY0-3mm" xr:uid="{00000000-0004-0000-0100-00001F000000}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7030A0"/>
  </sheetPr>
  <dimension ref="A1:Y34"/>
  <sheetViews>
    <sheetView zoomScale="60" zoomScaleNormal="60" workbookViewId="0">
      <selection activeCell="B1" sqref="B1"/>
    </sheetView>
  </sheetViews>
  <sheetFormatPr defaultRowHeight="13.8" x14ac:dyDescent="0.45"/>
  <cols>
    <col min="1" max="1" width="34.37890625" bestFit="1" customWidth="1"/>
    <col min="2" max="2" width="15.76171875" bestFit="1" customWidth="1"/>
    <col min="3" max="3" width="16.6171875" bestFit="1" customWidth="1"/>
    <col min="4" max="4" width="12.6171875" customWidth="1"/>
    <col min="5" max="5" width="14.76171875" customWidth="1"/>
    <col min="6" max="6" width="14.85546875" bestFit="1" customWidth="1"/>
    <col min="7" max="7" width="13.47265625" customWidth="1"/>
    <col min="8" max="8" width="15.37890625" bestFit="1" customWidth="1"/>
    <col min="9" max="9" width="17" bestFit="1" customWidth="1"/>
    <col min="10" max="10" width="26.6171875" bestFit="1" customWidth="1"/>
    <col min="11" max="11" width="16.47265625" bestFit="1" customWidth="1"/>
    <col min="12" max="12" width="13.6171875" customWidth="1"/>
    <col min="13" max="13" width="21.37890625" customWidth="1"/>
    <col min="14" max="14" width="14.76171875" customWidth="1"/>
    <col min="15" max="15" width="17.6171875" customWidth="1"/>
    <col min="16" max="16" width="15.37890625" customWidth="1"/>
    <col min="17" max="17" width="14.47265625" customWidth="1"/>
    <col min="23" max="23" width="13.234375" bestFit="1" customWidth="1"/>
    <col min="24" max="24" width="8.6171875" bestFit="1" customWidth="1"/>
    <col min="25" max="25" width="18.6171875" bestFit="1" customWidth="1"/>
  </cols>
  <sheetData>
    <row r="1" spans="1:25" x14ac:dyDescent="0.45">
      <c r="A1" s="92" t="s">
        <v>78</v>
      </c>
      <c r="B1" s="93" t="s">
        <v>79</v>
      </c>
      <c r="C1" s="7"/>
    </row>
    <row r="2" spans="1:25" ht="14.1" x14ac:dyDescent="0.5">
      <c r="A2" s="1" t="s">
        <v>137</v>
      </c>
      <c r="B2" s="1"/>
      <c r="C2" s="1"/>
    </row>
    <row r="3" spans="1:25" ht="14.1" x14ac:dyDescent="0.5">
      <c r="A3" s="1"/>
      <c r="B3" s="1"/>
      <c r="C3" s="1"/>
    </row>
    <row r="4" spans="1:25" ht="30" x14ac:dyDescent="0.45">
      <c r="A4" s="28" t="s">
        <v>0</v>
      </c>
      <c r="B4" s="68" t="s">
        <v>1</v>
      </c>
      <c r="C4" s="68" t="s">
        <v>2</v>
      </c>
      <c r="D4" s="140" t="s">
        <v>3</v>
      </c>
      <c r="E4" s="140" t="s">
        <v>4</v>
      </c>
      <c r="F4" s="140" t="s">
        <v>5</v>
      </c>
      <c r="G4" s="140" t="s">
        <v>6</v>
      </c>
      <c r="H4" s="140" t="s">
        <v>7</v>
      </c>
      <c r="I4" s="140" t="s">
        <v>8</v>
      </c>
      <c r="J4" s="140" t="s">
        <v>9</v>
      </c>
      <c r="K4" s="140" t="s">
        <v>10</v>
      </c>
      <c r="L4" s="140" t="s">
        <v>11</v>
      </c>
      <c r="M4" s="140" t="s">
        <v>12</v>
      </c>
      <c r="N4" s="140" t="s">
        <v>13</v>
      </c>
      <c r="O4" s="140" t="s">
        <v>14</v>
      </c>
      <c r="P4" s="140" t="s">
        <v>15</v>
      </c>
      <c r="Q4" s="140" t="s">
        <v>16</v>
      </c>
    </row>
    <row r="5" spans="1:25" x14ac:dyDescent="0.45">
      <c r="A5" s="4" t="s">
        <v>75</v>
      </c>
      <c r="B5" s="8">
        <v>44496</v>
      </c>
      <c r="C5" s="71"/>
      <c r="D5" s="58">
        <v>20</v>
      </c>
      <c r="E5" s="58"/>
      <c r="F5" s="4" t="s">
        <v>103</v>
      </c>
      <c r="G5" s="4" t="s">
        <v>103</v>
      </c>
      <c r="H5" s="4" t="s">
        <v>104</v>
      </c>
      <c r="I5" s="4"/>
      <c r="J5" s="4"/>
      <c r="K5" s="4" t="s">
        <v>97</v>
      </c>
      <c r="L5" s="4" t="s">
        <v>98</v>
      </c>
      <c r="M5" s="4"/>
      <c r="N5" s="4" t="s">
        <v>100</v>
      </c>
      <c r="O5" s="4">
        <v>1</v>
      </c>
      <c r="P5" s="8"/>
      <c r="Q5" s="10" t="s">
        <v>102</v>
      </c>
    </row>
    <row r="6" spans="1:25" ht="14.1" x14ac:dyDescent="0.5">
      <c r="K6" s="1"/>
      <c r="L6" s="1"/>
      <c r="M6" s="1"/>
      <c r="N6" s="1"/>
      <c r="O6" s="1"/>
      <c r="P6" s="23"/>
    </row>
    <row r="7" spans="1:25" ht="14.1" x14ac:dyDescent="0.5">
      <c r="A7" s="14"/>
      <c r="B7" s="14"/>
      <c r="C7" s="14" t="s">
        <v>73</v>
      </c>
      <c r="D7" s="179" t="s">
        <v>56</v>
      </c>
      <c r="E7" s="179"/>
      <c r="F7" s="179"/>
      <c r="G7" s="179"/>
      <c r="H7" s="179"/>
      <c r="I7" s="179"/>
      <c r="J7" s="179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2"/>
      <c r="W7" s="30"/>
      <c r="X7" s="30"/>
      <c r="Y7" s="30"/>
    </row>
    <row r="8" spans="1:25" ht="14.1" x14ac:dyDescent="0.5">
      <c r="A8" s="14"/>
      <c r="B8" s="14"/>
      <c r="C8" s="14"/>
      <c r="D8" s="179" t="s">
        <v>68</v>
      </c>
      <c r="E8" s="179"/>
      <c r="F8" s="179"/>
      <c r="G8" s="180" t="s">
        <v>72</v>
      </c>
      <c r="H8" s="180"/>
      <c r="I8" s="180"/>
      <c r="J8" s="69"/>
      <c r="K8" s="69"/>
      <c r="L8" s="14"/>
      <c r="M8" s="14"/>
      <c r="N8" s="14"/>
      <c r="O8" s="14"/>
      <c r="P8" s="14"/>
      <c r="Q8" s="14"/>
      <c r="R8" s="14"/>
      <c r="S8" s="14"/>
      <c r="T8" s="14"/>
      <c r="U8" s="14"/>
      <c r="V8" s="12"/>
      <c r="W8" s="30"/>
      <c r="X8" s="30"/>
      <c r="Y8" s="30"/>
    </row>
    <row r="9" spans="1:25" x14ac:dyDescent="0.45">
      <c r="A9" s="17"/>
      <c r="B9" s="31"/>
      <c r="C9" s="70"/>
      <c r="D9" s="70" t="s">
        <v>69</v>
      </c>
      <c r="E9" s="70" t="s">
        <v>70</v>
      </c>
      <c r="F9" s="70" t="s">
        <v>71</v>
      </c>
      <c r="G9" s="70" t="s">
        <v>69</v>
      </c>
      <c r="H9" s="70" t="s">
        <v>70</v>
      </c>
      <c r="I9" s="19" t="s">
        <v>71</v>
      </c>
      <c r="J9" s="19" t="s">
        <v>84</v>
      </c>
      <c r="K9" s="19"/>
      <c r="L9" s="19"/>
      <c r="M9" s="24"/>
      <c r="N9" s="24"/>
      <c r="O9" s="24"/>
      <c r="P9" s="24"/>
      <c r="Q9" s="24"/>
      <c r="R9" s="24"/>
      <c r="S9" s="24"/>
      <c r="T9" s="24"/>
      <c r="U9" s="24"/>
      <c r="V9" s="24"/>
      <c r="W9" s="17"/>
      <c r="X9" s="17"/>
      <c r="Y9" s="12"/>
    </row>
    <row r="10" spans="1:25" x14ac:dyDescent="0.45">
      <c r="A10" s="178" t="s">
        <v>133</v>
      </c>
      <c r="B10" s="103" t="s">
        <v>17</v>
      </c>
      <c r="C10" s="15" t="s">
        <v>74</v>
      </c>
      <c r="D10" s="104"/>
      <c r="E10" s="104"/>
      <c r="F10" s="104"/>
      <c r="G10" s="143">
        <v>4.2500000000000003E-2</v>
      </c>
      <c r="H10" s="104"/>
      <c r="I10" s="104"/>
      <c r="J10" s="104">
        <f>G10</f>
        <v>4.2500000000000003E-2</v>
      </c>
      <c r="K10" s="32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8"/>
    </row>
    <row r="11" spans="1:25" x14ac:dyDescent="0.45">
      <c r="A11" s="178"/>
      <c r="B11" s="105" t="s">
        <v>22</v>
      </c>
      <c r="C11" s="15" t="s">
        <v>74</v>
      </c>
      <c r="D11" s="105"/>
      <c r="E11" s="104"/>
      <c r="F11" s="104"/>
      <c r="G11" s="143">
        <v>4.2000000000000003E-2</v>
      </c>
      <c r="H11" s="104"/>
      <c r="I11" s="104"/>
      <c r="J11" s="104">
        <f t="shared" ref="J11:J25" si="0">G11</f>
        <v>4.2000000000000003E-2</v>
      </c>
      <c r="K11" s="25"/>
      <c r="L11" s="25"/>
      <c r="M11" s="18"/>
      <c r="N11" s="18"/>
      <c r="O11" s="18"/>
      <c r="P11" s="25"/>
      <c r="Q11" s="25"/>
      <c r="R11" s="18"/>
      <c r="S11" s="18"/>
      <c r="T11" s="18"/>
      <c r="U11" s="26"/>
      <c r="V11" s="26"/>
      <c r="W11" s="17"/>
      <c r="X11" s="17"/>
      <c r="Y11" s="12"/>
    </row>
    <row r="12" spans="1:25" x14ac:dyDescent="0.45">
      <c r="A12" s="178"/>
      <c r="B12" s="104" t="s">
        <v>29</v>
      </c>
      <c r="C12" s="15" t="s">
        <v>74</v>
      </c>
      <c r="D12" s="104"/>
      <c r="E12" s="104"/>
      <c r="F12" s="104"/>
      <c r="G12" s="143">
        <v>4.2700000000000002E-2</v>
      </c>
      <c r="H12" s="104"/>
      <c r="I12" s="104"/>
      <c r="J12" s="104">
        <f t="shared" si="0"/>
        <v>4.2700000000000002E-2</v>
      </c>
      <c r="K12" s="25"/>
      <c r="L12" s="25"/>
      <c r="M12" s="18"/>
      <c r="N12" s="18"/>
      <c r="O12" s="18"/>
      <c r="P12" s="25"/>
      <c r="Q12" s="25"/>
      <c r="R12" s="18"/>
      <c r="S12" s="18"/>
      <c r="T12" s="18"/>
      <c r="U12" s="26"/>
      <c r="V12" s="26"/>
      <c r="W12" s="12"/>
      <c r="X12" s="12"/>
      <c r="Y12" s="12"/>
    </row>
    <row r="13" spans="1:25" x14ac:dyDescent="0.45">
      <c r="A13" s="178"/>
      <c r="B13" s="32" t="s">
        <v>61</v>
      </c>
      <c r="C13" s="15"/>
      <c r="D13" s="32"/>
      <c r="E13" s="32"/>
      <c r="F13" s="32"/>
      <c r="G13" s="143"/>
      <c r="H13" s="32"/>
      <c r="I13" s="32"/>
      <c r="J13" s="32">
        <f t="shared" si="0"/>
        <v>0</v>
      </c>
      <c r="K13" s="25"/>
      <c r="L13" s="25"/>
      <c r="M13" s="66"/>
      <c r="N13" s="66"/>
      <c r="O13" s="66"/>
      <c r="P13" s="25"/>
      <c r="Q13" s="25"/>
      <c r="R13" s="66"/>
      <c r="S13" s="66"/>
      <c r="T13" s="66"/>
      <c r="U13" s="26"/>
      <c r="V13" s="26"/>
      <c r="W13" s="12"/>
      <c r="X13" s="12"/>
      <c r="Y13" s="12"/>
    </row>
    <row r="14" spans="1:25" x14ac:dyDescent="0.45">
      <c r="A14" s="178" t="s">
        <v>134</v>
      </c>
      <c r="B14" s="105" t="s">
        <v>17</v>
      </c>
      <c r="C14" s="15" t="s">
        <v>74</v>
      </c>
      <c r="D14" s="105"/>
      <c r="E14" s="104"/>
      <c r="F14" s="104"/>
      <c r="G14" s="143">
        <v>4.3099999999999999E-2</v>
      </c>
      <c r="H14" s="104"/>
      <c r="I14" s="104"/>
      <c r="J14" s="104">
        <f t="shared" si="0"/>
        <v>4.3099999999999999E-2</v>
      </c>
      <c r="K14" s="25"/>
      <c r="L14" s="25"/>
      <c r="M14" s="18"/>
      <c r="N14" s="18"/>
      <c r="O14" s="18"/>
      <c r="P14" s="25"/>
      <c r="Q14" s="25"/>
      <c r="R14" s="18"/>
      <c r="S14" s="18"/>
      <c r="T14" s="18"/>
      <c r="U14" s="26"/>
      <c r="V14" s="26"/>
      <c r="W14" s="12"/>
      <c r="X14" s="12"/>
      <c r="Y14" s="12"/>
    </row>
    <row r="15" spans="1:25" x14ac:dyDescent="0.45">
      <c r="A15" s="178"/>
      <c r="B15" s="105" t="s">
        <v>22</v>
      </c>
      <c r="C15" s="15" t="s">
        <v>74</v>
      </c>
      <c r="D15" s="105"/>
      <c r="E15" s="104"/>
      <c r="F15" s="104"/>
      <c r="G15" s="143">
        <v>4.3400000000000001E-2</v>
      </c>
      <c r="H15" s="104"/>
      <c r="I15" s="104"/>
      <c r="J15" s="104">
        <f t="shared" si="0"/>
        <v>4.3400000000000001E-2</v>
      </c>
      <c r="K15" s="25"/>
      <c r="L15" s="25"/>
      <c r="M15" s="18"/>
      <c r="N15" s="18"/>
      <c r="O15" s="18"/>
      <c r="P15" s="25"/>
      <c r="Q15" s="25"/>
      <c r="R15" s="18"/>
      <c r="S15" s="18"/>
      <c r="T15" s="18"/>
      <c r="U15" s="26"/>
      <c r="V15" s="26"/>
      <c r="W15" s="12"/>
      <c r="X15" s="12"/>
      <c r="Y15" s="12"/>
    </row>
    <row r="16" spans="1:25" x14ac:dyDescent="0.45">
      <c r="A16" s="178"/>
      <c r="B16" s="107" t="s">
        <v>29</v>
      </c>
      <c r="C16" s="15" t="s">
        <v>74</v>
      </c>
      <c r="D16" s="105"/>
      <c r="E16" s="104"/>
      <c r="F16" s="104"/>
      <c r="G16" s="143">
        <v>4.3900000000000002E-2</v>
      </c>
      <c r="H16" s="104"/>
      <c r="I16" s="104"/>
      <c r="J16" s="104">
        <f t="shared" si="0"/>
        <v>4.3900000000000002E-2</v>
      </c>
      <c r="K16" s="25"/>
      <c r="L16" s="25"/>
      <c r="M16" s="18"/>
      <c r="N16" s="18"/>
      <c r="O16" s="18"/>
      <c r="P16" s="25"/>
      <c r="Q16" s="25"/>
      <c r="R16" s="18"/>
      <c r="S16" s="18"/>
      <c r="T16" s="12"/>
      <c r="U16" s="26"/>
      <c r="V16" s="18"/>
      <c r="W16" s="12"/>
      <c r="X16" s="12"/>
      <c r="Y16" s="12"/>
    </row>
    <row r="17" spans="1:25" x14ac:dyDescent="0.45">
      <c r="A17" s="178"/>
      <c r="B17" s="66" t="s">
        <v>61</v>
      </c>
      <c r="C17" s="15"/>
      <c r="D17" s="25"/>
      <c r="E17" s="32"/>
      <c r="F17" s="32"/>
      <c r="G17" s="143"/>
      <c r="H17" s="32"/>
      <c r="I17" s="32"/>
      <c r="J17" s="32">
        <f t="shared" si="0"/>
        <v>0</v>
      </c>
      <c r="K17" s="25"/>
      <c r="L17" s="25"/>
      <c r="M17" s="66"/>
      <c r="N17" s="66"/>
      <c r="O17" s="66"/>
      <c r="P17" s="25"/>
      <c r="Q17" s="25"/>
      <c r="R17" s="66"/>
      <c r="S17" s="66"/>
      <c r="T17" s="12"/>
      <c r="U17" s="26"/>
      <c r="V17" s="66"/>
      <c r="W17" s="12"/>
      <c r="X17" s="12"/>
      <c r="Y17" s="12"/>
    </row>
    <row r="18" spans="1:25" x14ac:dyDescent="0.45">
      <c r="A18" s="178" t="s">
        <v>135</v>
      </c>
      <c r="B18" s="105" t="s">
        <v>17</v>
      </c>
      <c r="C18" s="15" t="s">
        <v>74</v>
      </c>
      <c r="D18" s="105"/>
      <c r="E18" s="104"/>
      <c r="F18" s="104"/>
      <c r="G18" s="143">
        <v>8.9800000000000005E-2</v>
      </c>
      <c r="H18" s="104"/>
      <c r="I18" s="104"/>
      <c r="J18" s="104">
        <f t="shared" si="0"/>
        <v>8.9800000000000005E-2</v>
      </c>
      <c r="K18" s="25"/>
      <c r="L18" s="25"/>
      <c r="M18" s="18"/>
      <c r="N18" s="18"/>
      <c r="O18" s="18"/>
      <c r="P18" s="25"/>
      <c r="Q18" s="25"/>
      <c r="R18" s="18"/>
      <c r="S18" s="18"/>
      <c r="T18" s="18"/>
      <c r="U18" s="26"/>
      <c r="V18" s="26"/>
      <c r="W18" s="12"/>
      <c r="X18" s="12"/>
      <c r="Y18" s="12"/>
    </row>
    <row r="19" spans="1:25" x14ac:dyDescent="0.45">
      <c r="A19" s="178"/>
      <c r="B19" s="105" t="s">
        <v>22</v>
      </c>
      <c r="C19" s="15" t="s">
        <v>74</v>
      </c>
      <c r="D19" s="105"/>
      <c r="E19" s="104"/>
      <c r="F19" s="104"/>
      <c r="G19" s="143">
        <v>7.8200000000000006E-2</v>
      </c>
      <c r="H19" s="104"/>
      <c r="I19" s="104"/>
      <c r="J19" s="104">
        <f t="shared" si="0"/>
        <v>7.8200000000000006E-2</v>
      </c>
      <c r="K19" s="25"/>
      <c r="L19" s="25"/>
      <c r="M19" s="18"/>
      <c r="N19" s="18"/>
      <c r="O19" s="18"/>
      <c r="P19" s="25"/>
      <c r="Q19" s="25"/>
      <c r="R19" s="18"/>
      <c r="S19" s="18"/>
      <c r="T19" s="18"/>
      <c r="U19" s="26"/>
      <c r="V19" s="26"/>
      <c r="W19" s="12"/>
      <c r="X19" s="12"/>
      <c r="Y19" s="12"/>
    </row>
    <row r="20" spans="1:25" x14ac:dyDescent="0.45">
      <c r="A20" s="178"/>
      <c r="B20" s="107" t="s">
        <v>29</v>
      </c>
      <c r="C20" s="15" t="s">
        <v>74</v>
      </c>
      <c r="D20" s="105"/>
      <c r="E20" s="104"/>
      <c r="F20" s="104"/>
      <c r="G20" s="143">
        <v>8.5999999999999993E-2</v>
      </c>
      <c r="H20" s="103"/>
      <c r="I20" s="104"/>
      <c r="J20" s="104">
        <f t="shared" si="0"/>
        <v>8.5999999999999993E-2</v>
      </c>
      <c r="K20" s="25"/>
      <c r="L20" s="25"/>
      <c r="M20" s="18"/>
      <c r="N20" s="18"/>
      <c r="O20" s="18"/>
      <c r="P20" s="25"/>
      <c r="Q20" s="25"/>
      <c r="R20" s="18"/>
      <c r="S20" s="18"/>
      <c r="T20" s="18"/>
      <c r="U20" s="26"/>
      <c r="V20" s="26"/>
      <c r="W20" s="12"/>
      <c r="X20" s="12"/>
      <c r="Y20" s="12"/>
    </row>
    <row r="21" spans="1:25" x14ac:dyDescent="0.45">
      <c r="A21" s="178"/>
      <c r="B21" s="66" t="s">
        <v>61</v>
      </c>
      <c r="C21" s="15"/>
      <c r="D21" s="25"/>
      <c r="E21" s="32"/>
      <c r="F21" s="32"/>
      <c r="G21" s="143"/>
      <c r="H21" s="101"/>
      <c r="I21" s="32"/>
      <c r="J21" s="32">
        <f t="shared" si="0"/>
        <v>0</v>
      </c>
      <c r="K21" s="25"/>
      <c r="L21" s="25"/>
      <c r="M21" s="66"/>
      <c r="N21" s="66"/>
      <c r="O21" s="66"/>
      <c r="P21" s="25"/>
      <c r="Q21" s="25"/>
      <c r="R21" s="66"/>
      <c r="S21" s="66"/>
      <c r="T21" s="66"/>
      <c r="U21" s="26"/>
      <c r="V21" s="26"/>
      <c r="W21" s="12"/>
      <c r="X21" s="12"/>
      <c r="Y21" s="12"/>
    </row>
    <row r="22" spans="1:25" x14ac:dyDescent="0.45">
      <c r="A22" s="178" t="s">
        <v>136</v>
      </c>
      <c r="B22" s="105" t="s">
        <v>17</v>
      </c>
      <c r="C22" s="15" t="s">
        <v>74</v>
      </c>
      <c r="D22" s="105"/>
      <c r="E22" s="104"/>
      <c r="F22" s="104"/>
      <c r="G22" s="143">
        <v>7.6999999999999999E-2</v>
      </c>
      <c r="H22" s="103"/>
      <c r="I22" s="104"/>
      <c r="J22" s="104">
        <f t="shared" si="0"/>
        <v>7.6999999999999999E-2</v>
      </c>
      <c r="K22" s="25"/>
      <c r="L22" s="25"/>
      <c r="M22" s="18"/>
      <c r="N22" s="18"/>
      <c r="O22" s="18"/>
      <c r="P22" s="25"/>
      <c r="Q22" s="25"/>
      <c r="R22" s="18"/>
      <c r="S22" s="18"/>
      <c r="T22" s="18"/>
      <c r="U22" s="26"/>
      <c r="V22" s="26"/>
      <c r="W22" s="12"/>
      <c r="X22" s="12"/>
      <c r="Y22" s="12"/>
    </row>
    <row r="23" spans="1:25" x14ac:dyDescent="0.45">
      <c r="A23" s="178"/>
      <c r="B23" s="105" t="s">
        <v>22</v>
      </c>
      <c r="C23" s="15" t="s">
        <v>74</v>
      </c>
      <c r="D23" s="105"/>
      <c r="E23" s="104"/>
      <c r="F23" s="104"/>
      <c r="G23" s="143">
        <v>8.2299999999999998E-2</v>
      </c>
      <c r="H23" s="103"/>
      <c r="I23" s="104"/>
      <c r="J23" s="104">
        <f t="shared" si="0"/>
        <v>8.2299999999999998E-2</v>
      </c>
      <c r="K23" s="25"/>
      <c r="L23" s="25"/>
      <c r="M23" s="18"/>
      <c r="N23" s="18"/>
      <c r="O23" s="18"/>
      <c r="P23" s="25"/>
      <c r="Q23" s="25"/>
      <c r="R23" s="18"/>
      <c r="S23" s="18"/>
      <c r="T23" s="18"/>
      <c r="U23" s="26"/>
      <c r="V23" s="26"/>
      <c r="W23" s="12"/>
      <c r="X23" s="12"/>
      <c r="Y23" s="12"/>
    </row>
    <row r="24" spans="1:25" x14ac:dyDescent="0.45">
      <c r="A24" s="178"/>
      <c r="B24" s="107" t="s">
        <v>29</v>
      </c>
      <c r="C24" s="15" t="s">
        <v>74</v>
      </c>
      <c r="D24" s="151"/>
      <c r="E24" s="108"/>
      <c r="F24" s="108"/>
      <c r="G24" s="143">
        <v>8.2199999999999995E-2</v>
      </c>
      <c r="H24" s="152"/>
      <c r="I24" s="104"/>
      <c r="J24" s="104">
        <f t="shared" si="0"/>
        <v>8.2199999999999995E-2</v>
      </c>
      <c r="K24" s="9"/>
      <c r="L24" s="5"/>
      <c r="M24" s="5"/>
      <c r="N24" s="5"/>
      <c r="O24" s="9"/>
      <c r="P24" s="9"/>
      <c r="Q24" s="5"/>
      <c r="R24" s="5"/>
      <c r="S24" s="5"/>
      <c r="T24" s="11"/>
      <c r="U24" s="11"/>
    </row>
    <row r="25" spans="1:25" x14ac:dyDescent="0.45">
      <c r="A25" s="178"/>
      <c r="B25" s="153" t="s">
        <v>61</v>
      </c>
      <c r="C25" s="154"/>
      <c r="D25" s="102"/>
      <c r="E25" s="154"/>
      <c r="F25" s="154"/>
      <c r="G25" s="143"/>
      <c r="H25" s="154"/>
      <c r="I25" s="106"/>
      <c r="J25" s="106">
        <f t="shared" si="0"/>
        <v>0</v>
      </c>
      <c r="K25" s="7"/>
    </row>
    <row r="26" spans="1:25" x14ac:dyDescent="0.45">
      <c r="B26" s="7"/>
      <c r="C26" s="7"/>
      <c r="D26" s="7"/>
      <c r="E26" s="7"/>
      <c r="F26" s="7"/>
      <c r="G26" s="155"/>
      <c r="H26" s="155"/>
      <c r="I26" s="155"/>
      <c r="J26" s="7"/>
      <c r="K26" s="7"/>
    </row>
    <row r="27" spans="1:25" x14ac:dyDescent="0.45">
      <c r="F27" s="11"/>
      <c r="G27" s="11"/>
      <c r="H27" s="11"/>
    </row>
    <row r="28" spans="1:25" x14ac:dyDescent="0.45">
      <c r="F28" s="11"/>
      <c r="G28" s="11"/>
      <c r="H28" s="11"/>
    </row>
    <row r="29" spans="1:25" x14ac:dyDescent="0.45">
      <c r="F29" s="11"/>
      <c r="G29" s="11"/>
      <c r="H29" s="11"/>
    </row>
    <row r="30" spans="1:25" x14ac:dyDescent="0.45">
      <c r="F30" s="11"/>
      <c r="G30" s="11"/>
      <c r="H30" s="11"/>
    </row>
    <row r="31" spans="1:25" x14ac:dyDescent="0.45">
      <c r="F31" s="11"/>
      <c r="G31" s="11"/>
      <c r="H31" s="11"/>
    </row>
    <row r="32" spans="1:25" x14ac:dyDescent="0.45">
      <c r="F32" s="11"/>
      <c r="G32" s="11"/>
      <c r="H32" s="11"/>
    </row>
    <row r="33" spans="6:8" x14ac:dyDescent="0.45">
      <c r="F33" s="11"/>
      <c r="G33" s="11"/>
      <c r="H33" s="11"/>
    </row>
    <row r="34" spans="6:8" x14ac:dyDescent="0.45">
      <c r="F34" s="11"/>
      <c r="G34" s="11"/>
      <c r="H34" s="11"/>
    </row>
  </sheetData>
  <mergeCells count="7">
    <mergeCell ref="A22:A25"/>
    <mergeCell ref="D7:J7"/>
    <mergeCell ref="D8:F8"/>
    <mergeCell ref="G8:I8"/>
    <mergeCell ref="A10:A13"/>
    <mergeCell ref="A14:A17"/>
    <mergeCell ref="A18:A21"/>
  </mergeCells>
  <hyperlinks>
    <hyperlink ref="A1" location="'Sample List'!A1" display="'Sample List'!A1" xr:uid="{00000000-0004-0000-1300-000000000000}"/>
    <hyperlink ref="B1" location="'Calculations file'!A1" display="'Calculations file'!A1" xr:uid="{00000000-0004-0000-1300-000001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4"/>
  <sheetViews>
    <sheetView zoomScale="70" zoomScaleNormal="70" workbookViewId="0">
      <selection sqref="A1:E1"/>
    </sheetView>
  </sheetViews>
  <sheetFormatPr defaultRowHeight="13.8" x14ac:dyDescent="0.45"/>
  <cols>
    <col min="3" max="6" width="9.234375" bestFit="1" customWidth="1"/>
  </cols>
  <sheetData>
    <row r="1" spans="1:5" ht="15" x14ac:dyDescent="0.5">
      <c r="A1" s="171" t="s">
        <v>144</v>
      </c>
      <c r="B1" s="171"/>
      <c r="C1" s="171"/>
      <c r="D1" s="171"/>
      <c r="E1" s="171"/>
    </row>
    <row r="2" spans="1:5" x14ac:dyDescent="0.45">
      <c r="C2" t="s">
        <v>105</v>
      </c>
      <c r="D2" t="s">
        <v>106</v>
      </c>
      <c r="E2" t="s">
        <v>30</v>
      </c>
    </row>
    <row r="3" spans="1:5" x14ac:dyDescent="0.45">
      <c r="A3" s="170" t="s">
        <v>138</v>
      </c>
      <c r="B3" t="s">
        <v>17</v>
      </c>
      <c r="C3" s="16">
        <v>3.0209999999999999</v>
      </c>
      <c r="D3" s="16">
        <v>6.1890000000000001</v>
      </c>
      <c r="E3" s="16">
        <v>9.4870000000000001</v>
      </c>
    </row>
    <row r="4" spans="1:5" x14ac:dyDescent="0.45">
      <c r="A4" s="170"/>
      <c r="B4" t="s">
        <v>22</v>
      </c>
      <c r="C4" s="16">
        <v>5.359</v>
      </c>
      <c r="D4" s="16">
        <v>5.1269999999999998</v>
      </c>
      <c r="E4" s="16">
        <v>6.351</v>
      </c>
    </row>
    <row r="5" spans="1:5" x14ac:dyDescent="0.45">
      <c r="A5" s="170"/>
      <c r="B5" t="s">
        <v>29</v>
      </c>
      <c r="C5" s="16">
        <v>4.5759999999999996</v>
      </c>
      <c r="D5" s="16">
        <v>2.194</v>
      </c>
      <c r="E5" s="16">
        <v>8.0060000000000002</v>
      </c>
    </row>
    <row r="6" spans="1:5" x14ac:dyDescent="0.45">
      <c r="A6" s="170"/>
      <c r="B6" t="s">
        <v>17</v>
      </c>
      <c r="C6" s="16">
        <v>1.4019999999999999</v>
      </c>
      <c r="D6" s="16">
        <v>1.6439999999999999</v>
      </c>
      <c r="E6" s="16">
        <v>6.3879999999999999</v>
      </c>
    </row>
    <row r="7" spans="1:5" x14ac:dyDescent="0.45">
      <c r="A7" s="170"/>
      <c r="B7" t="s">
        <v>22</v>
      </c>
      <c r="C7" s="16">
        <v>1.8680000000000001</v>
      </c>
      <c r="D7" s="16">
        <v>2.492</v>
      </c>
      <c r="E7" s="16">
        <v>9.2970000000000006</v>
      </c>
    </row>
    <row r="8" spans="1:5" x14ac:dyDescent="0.45">
      <c r="A8" s="170"/>
      <c r="B8" t="s">
        <v>29</v>
      </c>
      <c r="C8" s="16">
        <v>1.446</v>
      </c>
      <c r="D8" s="16">
        <v>1.5620000000000001</v>
      </c>
      <c r="E8" s="16">
        <v>6.8890000000000002</v>
      </c>
    </row>
    <row r="9" spans="1:5" x14ac:dyDescent="0.45">
      <c r="A9" s="170" t="s">
        <v>139</v>
      </c>
      <c r="B9" t="s">
        <v>17</v>
      </c>
      <c r="C9" s="16">
        <v>2.1219999999999999</v>
      </c>
      <c r="D9" s="16">
        <v>5.8</v>
      </c>
      <c r="E9" s="16">
        <v>11.67</v>
      </c>
    </row>
    <row r="10" spans="1:5" x14ac:dyDescent="0.45">
      <c r="A10" s="170"/>
      <c r="B10" t="s">
        <v>22</v>
      </c>
      <c r="C10" s="16">
        <v>5.37</v>
      </c>
      <c r="D10" s="16">
        <v>3.72</v>
      </c>
      <c r="E10" s="16">
        <v>9.24</v>
      </c>
    </row>
    <row r="11" spans="1:5" x14ac:dyDescent="0.45">
      <c r="A11" s="170"/>
      <c r="B11" t="s">
        <v>29</v>
      </c>
      <c r="C11" s="16">
        <v>4.1500000000000004</v>
      </c>
      <c r="D11" s="16">
        <v>4.9000000000000004</v>
      </c>
      <c r="E11" s="16">
        <v>7.11</v>
      </c>
    </row>
    <row r="12" spans="1:5" x14ac:dyDescent="0.45">
      <c r="A12" s="170"/>
      <c r="B12" t="s">
        <v>17</v>
      </c>
      <c r="C12" s="16">
        <v>3.26</v>
      </c>
      <c r="D12" s="16">
        <v>2.2000000000000002</v>
      </c>
      <c r="E12" s="16">
        <v>7.72</v>
      </c>
    </row>
    <row r="13" spans="1:5" x14ac:dyDescent="0.45">
      <c r="A13" s="170"/>
      <c r="B13" t="s">
        <v>22</v>
      </c>
      <c r="C13" s="16">
        <v>2.04</v>
      </c>
      <c r="D13" s="16">
        <v>2.5299999999999998</v>
      </c>
      <c r="E13" s="16">
        <v>4.12</v>
      </c>
    </row>
    <row r="14" spans="1:5" x14ac:dyDescent="0.45">
      <c r="A14" s="170"/>
      <c r="B14" t="s">
        <v>29</v>
      </c>
      <c r="C14" s="16">
        <v>1.8</v>
      </c>
      <c r="D14" s="16">
        <v>2.29</v>
      </c>
      <c r="E14" s="16">
        <v>4.96</v>
      </c>
    </row>
  </sheetData>
  <mergeCells count="3">
    <mergeCell ref="A3:A8"/>
    <mergeCell ref="A9:A14"/>
    <mergeCell ref="A1:E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AF41"/>
  <sheetViews>
    <sheetView zoomScale="60" zoomScaleNormal="60" workbookViewId="0">
      <selection activeCell="J23" sqref="J23:V23"/>
    </sheetView>
  </sheetViews>
  <sheetFormatPr defaultRowHeight="13.8" x14ac:dyDescent="0.45"/>
  <cols>
    <col min="1" max="1" width="29.76171875" bestFit="1" customWidth="1"/>
    <col min="2" max="2" width="17.85546875" bestFit="1" customWidth="1"/>
    <col min="4" max="4" width="10.47265625" bestFit="1" customWidth="1"/>
    <col min="5" max="5" width="13.47265625" bestFit="1" customWidth="1"/>
    <col min="6" max="9" width="13.47265625" customWidth="1"/>
    <col min="10" max="10" width="13.234375" bestFit="1" customWidth="1"/>
    <col min="11" max="11" width="11.6171875" bestFit="1" customWidth="1"/>
    <col min="12" max="12" width="18.47265625" bestFit="1" customWidth="1"/>
    <col min="13" max="13" width="16.47265625" bestFit="1" customWidth="1"/>
    <col min="14" max="14" width="13.6171875" customWidth="1"/>
    <col min="15" max="15" width="21.37890625" customWidth="1"/>
    <col min="16" max="16" width="14.76171875" customWidth="1"/>
    <col min="17" max="17" width="17.6171875" customWidth="1"/>
    <col min="18" max="18" width="15.37890625" customWidth="1"/>
    <col min="19" max="19" width="14.47265625" customWidth="1"/>
    <col min="21" max="21" width="13" bestFit="1" customWidth="1"/>
    <col min="22" max="22" width="12.234375" bestFit="1" customWidth="1"/>
    <col min="23" max="23" width="19.234375" bestFit="1" customWidth="1"/>
    <col min="25" max="25" width="13.234375" bestFit="1" customWidth="1"/>
    <col min="26" max="26" width="8.76171875" bestFit="1" customWidth="1"/>
    <col min="27" max="27" width="18.47265625" bestFit="1" customWidth="1"/>
    <col min="28" max="28" width="8.76171875" bestFit="1" customWidth="1"/>
    <col min="29" max="29" width="18.47265625" bestFit="1" customWidth="1"/>
    <col min="31" max="31" width="18.76171875" customWidth="1"/>
  </cols>
  <sheetData>
    <row r="1" spans="1:32" x14ac:dyDescent="0.45">
      <c r="A1" s="92" t="s">
        <v>78</v>
      </c>
      <c r="B1" s="93" t="s">
        <v>79</v>
      </c>
      <c r="C1" s="7"/>
    </row>
    <row r="2" spans="1:32" ht="14.1" x14ac:dyDescent="0.5">
      <c r="A2" s="1" t="s">
        <v>117</v>
      </c>
      <c r="B2" s="1"/>
      <c r="C2" s="1"/>
    </row>
    <row r="3" spans="1:32" ht="14.1" x14ac:dyDescent="0.5">
      <c r="A3" s="1"/>
      <c r="B3" s="1"/>
      <c r="C3" s="1"/>
    </row>
    <row r="4" spans="1:32" ht="30" x14ac:dyDescent="0.45">
      <c r="A4" s="2" t="s">
        <v>0</v>
      </c>
      <c r="B4" s="2" t="s">
        <v>1</v>
      </c>
      <c r="C4" s="2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AA4" s="57"/>
      <c r="AB4" s="57"/>
      <c r="AC4" s="57"/>
      <c r="AD4" s="57"/>
      <c r="AE4" s="57"/>
      <c r="AF4" s="57"/>
    </row>
    <row r="5" spans="1:32" x14ac:dyDescent="0.45">
      <c r="A5" s="4" t="s">
        <v>17</v>
      </c>
      <c r="B5" s="8" t="s">
        <v>110</v>
      </c>
      <c r="C5" s="71">
        <v>0.625</v>
      </c>
      <c r="D5" s="58">
        <v>20</v>
      </c>
      <c r="E5" s="58">
        <v>62</v>
      </c>
      <c r="F5" s="4">
        <v>45</v>
      </c>
      <c r="G5" s="4">
        <v>95</v>
      </c>
      <c r="H5" s="4" t="s">
        <v>96</v>
      </c>
      <c r="I5" s="4">
        <v>40</v>
      </c>
      <c r="J5" s="4">
        <v>3.5</v>
      </c>
      <c r="K5" s="4" t="s">
        <v>97</v>
      </c>
      <c r="L5" s="4" t="s">
        <v>98</v>
      </c>
      <c r="M5" s="4" t="s">
        <v>112</v>
      </c>
      <c r="N5" s="4" t="s">
        <v>100</v>
      </c>
      <c r="O5" s="4">
        <v>0.3</v>
      </c>
      <c r="P5" s="8">
        <v>44296</v>
      </c>
      <c r="Q5" s="10" t="s">
        <v>113</v>
      </c>
      <c r="T5" s="4"/>
      <c r="AA5" s="19"/>
      <c r="AB5" s="55"/>
      <c r="AC5" s="55"/>
      <c r="AD5" s="55"/>
      <c r="AE5" s="55"/>
      <c r="AF5" s="55"/>
    </row>
    <row r="6" spans="1:32" ht="14.1" x14ac:dyDescent="0.5">
      <c r="L6" s="1"/>
      <c r="M6" s="1"/>
      <c r="N6" s="1"/>
      <c r="O6" s="1"/>
      <c r="P6" s="1"/>
      <c r="Q6" s="23"/>
      <c r="AA6" s="19"/>
      <c r="AB6" s="55"/>
      <c r="AC6" s="55"/>
      <c r="AD6" s="55"/>
      <c r="AE6" s="56"/>
      <c r="AF6" s="56"/>
    </row>
    <row r="7" spans="1:32" ht="14.1" x14ac:dyDescent="0.5">
      <c r="A7" s="173" t="s">
        <v>19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4"/>
      <c r="X7" s="14"/>
      <c r="Y7" s="175" t="s">
        <v>18</v>
      </c>
      <c r="Z7" s="175"/>
      <c r="AA7" s="175"/>
      <c r="AB7" s="14"/>
      <c r="AD7" s="55"/>
      <c r="AE7" s="56"/>
      <c r="AF7" s="56"/>
    </row>
    <row r="8" spans="1:32" x14ac:dyDescent="0.45">
      <c r="A8" s="75" t="s">
        <v>23</v>
      </c>
      <c r="B8" s="174" t="s">
        <v>21</v>
      </c>
      <c r="C8" s="174"/>
      <c r="D8" s="174"/>
      <c r="E8" s="174"/>
      <c r="F8" s="174"/>
      <c r="G8" s="172" t="s">
        <v>63</v>
      </c>
      <c r="H8" s="172"/>
      <c r="I8" s="172"/>
      <c r="J8" s="172"/>
      <c r="K8" s="172"/>
      <c r="L8" s="172" t="s">
        <v>64</v>
      </c>
      <c r="M8" s="172"/>
      <c r="N8" s="172"/>
      <c r="O8" s="172"/>
      <c r="P8" s="172"/>
      <c r="Q8" s="172" t="s">
        <v>65</v>
      </c>
      <c r="R8" s="172"/>
      <c r="S8" s="172"/>
      <c r="T8" s="172"/>
      <c r="U8" s="172"/>
      <c r="V8" s="76" t="s">
        <v>66</v>
      </c>
      <c r="W8" s="77"/>
      <c r="X8" s="77"/>
      <c r="Y8" s="75" t="s">
        <v>31</v>
      </c>
      <c r="Z8" s="75" t="s">
        <v>20</v>
      </c>
      <c r="AA8" s="78" t="s">
        <v>32</v>
      </c>
      <c r="AB8" s="24"/>
      <c r="AD8" s="55"/>
      <c r="AE8" s="56"/>
      <c r="AF8" s="56"/>
    </row>
    <row r="9" spans="1:32" x14ac:dyDescent="0.45">
      <c r="A9" s="79" t="s">
        <v>30</v>
      </c>
      <c r="B9" s="79" t="s">
        <v>24</v>
      </c>
      <c r="C9" s="79" t="s">
        <v>25</v>
      </c>
      <c r="D9" s="79" t="s">
        <v>26</v>
      </c>
      <c r="E9" s="79" t="s">
        <v>62</v>
      </c>
      <c r="F9" s="79" t="s">
        <v>28</v>
      </c>
      <c r="G9" s="79" t="s">
        <v>24</v>
      </c>
      <c r="H9" s="79" t="s">
        <v>25</v>
      </c>
      <c r="I9" s="79" t="s">
        <v>26</v>
      </c>
      <c r="J9" s="79" t="s">
        <v>27</v>
      </c>
      <c r="K9" s="79" t="s">
        <v>28</v>
      </c>
      <c r="L9" s="79" t="s">
        <v>24</v>
      </c>
      <c r="M9" s="79" t="s">
        <v>25</v>
      </c>
      <c r="N9" s="79" t="s">
        <v>26</v>
      </c>
      <c r="O9" s="79" t="s">
        <v>27</v>
      </c>
      <c r="P9" s="79" t="s">
        <v>28</v>
      </c>
      <c r="Q9" s="79" t="s">
        <v>24</v>
      </c>
      <c r="R9" s="79" t="s">
        <v>25</v>
      </c>
      <c r="S9" s="79" t="s">
        <v>26</v>
      </c>
      <c r="T9" s="79" t="s">
        <v>27</v>
      </c>
      <c r="U9" s="79" t="s">
        <v>28</v>
      </c>
      <c r="V9" s="79" t="s">
        <v>67</v>
      </c>
      <c r="W9" s="147"/>
      <c r="X9" s="80"/>
      <c r="Y9" s="79">
        <v>1.5</v>
      </c>
      <c r="Z9" s="79">
        <v>1</v>
      </c>
      <c r="AA9" s="81">
        <v>1.5</v>
      </c>
      <c r="AB9" s="48"/>
      <c r="AD9" s="55"/>
      <c r="AE9" s="56"/>
      <c r="AF9" s="56"/>
    </row>
    <row r="10" spans="1:32" x14ac:dyDescent="0.45">
      <c r="A10" s="79">
        <v>0</v>
      </c>
      <c r="B10" s="15">
        <v>0.17680000000000001</v>
      </c>
      <c r="C10" s="82"/>
      <c r="D10" s="82"/>
      <c r="E10" s="82">
        <f t="shared" ref="E10:E21" si="0">AVERAGE(B10:D10)</f>
        <v>0.17680000000000001</v>
      </c>
      <c r="F10" s="82" t="e">
        <f t="shared" ref="F10:F21" si="1">_xlfn.STDEV.S(B10:D10)</f>
        <v>#DIV/0!</v>
      </c>
      <c r="G10" s="5">
        <v>9.64</v>
      </c>
      <c r="H10" s="5">
        <v>9.6769999999999996</v>
      </c>
      <c r="I10" s="5">
        <v>9.7420000000000009</v>
      </c>
      <c r="J10" s="83">
        <f>AVERAGE(G10:I10)</f>
        <v>9.6863333333333337</v>
      </c>
      <c r="K10" s="83">
        <f>_xlfn.STDEV.S(G10:I10)</f>
        <v>5.1636550362445396E-2</v>
      </c>
      <c r="L10" s="5">
        <v>9.8320000000000007</v>
      </c>
      <c r="M10" s="5">
        <v>9.9689999999999994</v>
      </c>
      <c r="N10" s="5">
        <v>9.9619999999999997</v>
      </c>
      <c r="O10" s="83">
        <f>AVERAGE(L10:N10)</f>
        <v>9.9210000000000012</v>
      </c>
      <c r="P10" s="83">
        <f>_xlfn.STDEV.S(L10:N10)</f>
        <v>7.7155686763840658E-2</v>
      </c>
      <c r="Q10" s="5">
        <v>1.5209999999999999</v>
      </c>
      <c r="R10" s="5">
        <v>1.569</v>
      </c>
      <c r="S10" s="5">
        <v>1.569</v>
      </c>
      <c r="T10" s="84">
        <f>AVERAGE(Q10:S10)</f>
        <v>1.5529999999999999</v>
      </c>
      <c r="U10" s="84">
        <f>_xlfn.STDEV.S(Q10:S10)</f>
        <v>2.7712812921102066E-2</v>
      </c>
      <c r="V10" s="84">
        <f>J10*O10*T10/1000</f>
        <v>0.14924036948900002</v>
      </c>
      <c r="W10" s="148"/>
      <c r="X10" s="122"/>
      <c r="Y10" s="87"/>
      <c r="Z10" s="88"/>
      <c r="AA10" s="89"/>
      <c r="AB10" s="55"/>
      <c r="AC10" s="55"/>
      <c r="AD10" s="55"/>
      <c r="AE10" s="56"/>
      <c r="AF10" s="56"/>
    </row>
    <row r="11" spans="1:32" x14ac:dyDescent="0.45">
      <c r="A11" s="79">
        <v>2</v>
      </c>
      <c r="B11" s="15">
        <v>0.14549999999999999</v>
      </c>
      <c r="C11" s="82"/>
      <c r="D11" s="82"/>
      <c r="E11" s="82">
        <f t="shared" si="0"/>
        <v>0.14549999999999999</v>
      </c>
      <c r="F11" s="82" t="e">
        <f t="shared" si="1"/>
        <v>#DIV/0!</v>
      </c>
      <c r="G11" s="5">
        <v>9.4670000000000005</v>
      </c>
      <c r="H11" s="5">
        <v>9.44</v>
      </c>
      <c r="I11" s="5">
        <v>9.5850000000000009</v>
      </c>
      <c r="J11" s="83">
        <f t="shared" ref="J11:J21" si="2">AVERAGE(G11:I11)</f>
        <v>9.4973333333333336</v>
      </c>
      <c r="K11" s="83">
        <f t="shared" ref="K11:K21" si="3">_xlfn.STDEV.S(G11:I11)</f>
        <v>7.7112471970060853E-2</v>
      </c>
      <c r="L11" s="5">
        <v>9.4239999999999995</v>
      </c>
      <c r="M11" s="5">
        <v>9.3089999999999993</v>
      </c>
      <c r="N11" s="5">
        <v>9.3160000000000007</v>
      </c>
      <c r="O11" s="83">
        <f t="shared" ref="O11:O21" si="4">AVERAGE(L11:N11)</f>
        <v>9.3496666666666659</v>
      </c>
      <c r="P11" s="83">
        <f t="shared" ref="P11:P21" si="5">_xlfn.STDEV.S(L11:N11)</f>
        <v>6.4469631093510227E-2</v>
      </c>
      <c r="Q11" s="5">
        <v>1.3839999999999999</v>
      </c>
      <c r="R11" s="5">
        <v>1.46</v>
      </c>
      <c r="S11" s="5">
        <v>1.399</v>
      </c>
      <c r="T11" s="84">
        <f t="shared" ref="T11:T21" si="6">AVERAGE(Q11:S11)</f>
        <v>1.4143333333333334</v>
      </c>
      <c r="U11" s="84">
        <f t="shared" ref="U11:U21" si="7">_xlfn.STDEV.S(Q11:S11)</f>
        <v>4.0253364248635598E-2</v>
      </c>
      <c r="V11" s="84">
        <f t="shared" ref="V11:V21" si="8">J11*O11*T11/1000</f>
        <v>0.12558841682385186</v>
      </c>
      <c r="W11" s="148"/>
      <c r="X11" s="122"/>
      <c r="Y11" s="87"/>
      <c r="Z11" s="88"/>
      <c r="AA11" s="90"/>
      <c r="AB11" s="56"/>
      <c r="AC11" s="55"/>
      <c r="AD11" s="55"/>
      <c r="AE11" s="55"/>
      <c r="AF11" s="55"/>
    </row>
    <row r="12" spans="1:32" x14ac:dyDescent="0.45">
      <c r="A12" s="79">
        <v>4</v>
      </c>
      <c r="B12" s="15">
        <v>0.14610000000000001</v>
      </c>
      <c r="C12" s="82"/>
      <c r="D12" s="82"/>
      <c r="E12" s="82">
        <f t="shared" si="0"/>
        <v>0.14610000000000001</v>
      </c>
      <c r="F12" s="82" t="e">
        <f t="shared" si="1"/>
        <v>#DIV/0!</v>
      </c>
      <c r="G12" s="5">
        <v>9.4949999999999992</v>
      </c>
      <c r="H12" s="5">
        <v>9.484</v>
      </c>
      <c r="I12" s="5">
        <v>9.5090000000000003</v>
      </c>
      <c r="J12" s="83">
        <f t="shared" si="2"/>
        <v>9.4960000000000004</v>
      </c>
      <c r="K12" s="83">
        <f t="shared" si="3"/>
        <v>1.2529964086141883E-2</v>
      </c>
      <c r="L12" s="5">
        <v>9.4269999999999996</v>
      </c>
      <c r="M12" s="5">
        <v>9.4030000000000005</v>
      </c>
      <c r="N12" s="5">
        <v>9.3620000000000001</v>
      </c>
      <c r="O12" s="83">
        <f t="shared" si="4"/>
        <v>9.397333333333334</v>
      </c>
      <c r="P12" s="83">
        <f t="shared" si="5"/>
        <v>3.2868424564212392E-2</v>
      </c>
      <c r="Q12" s="5">
        <v>1.39</v>
      </c>
      <c r="R12" s="5">
        <v>1.4059999999999999</v>
      </c>
      <c r="S12" s="5">
        <v>1.427</v>
      </c>
      <c r="T12" s="84">
        <f t="shared" si="6"/>
        <v>1.4076666666666666</v>
      </c>
      <c r="U12" s="84">
        <f t="shared" si="7"/>
        <v>1.855622087962245E-2</v>
      </c>
      <c r="V12" s="84">
        <f t="shared" si="8"/>
        <v>0.1256160591928889</v>
      </c>
      <c r="W12" s="148"/>
      <c r="X12" s="122"/>
      <c r="Y12" s="87"/>
      <c r="Z12" s="88"/>
      <c r="AA12" s="90"/>
      <c r="AB12" s="54"/>
      <c r="AC12" s="54"/>
      <c r="AD12" s="54"/>
      <c r="AE12" s="54"/>
      <c r="AF12" s="54"/>
    </row>
    <row r="13" spans="1:32" x14ac:dyDescent="0.45">
      <c r="A13" s="79">
        <v>6</v>
      </c>
      <c r="B13" s="15">
        <v>0.1447</v>
      </c>
      <c r="C13" s="82"/>
      <c r="D13" s="82"/>
      <c r="E13" s="82">
        <f>AVERAGE(B13:D13)</f>
        <v>0.1447</v>
      </c>
      <c r="F13" s="82" t="e">
        <f>_xlfn.STDEV.S(B13:D13)</f>
        <v>#DIV/0!</v>
      </c>
      <c r="G13" s="5">
        <v>9.41</v>
      </c>
      <c r="H13" s="5">
        <v>9.3949999999999996</v>
      </c>
      <c r="I13" s="5">
        <v>9.3559999999999999</v>
      </c>
      <c r="J13" s="83">
        <f t="shared" si="2"/>
        <v>9.3870000000000005</v>
      </c>
      <c r="K13" s="83">
        <f t="shared" si="3"/>
        <v>2.7874719729532777E-2</v>
      </c>
      <c r="L13" s="5">
        <v>9.2189999999999994</v>
      </c>
      <c r="M13" s="5">
        <v>9.3179999999999996</v>
      </c>
      <c r="N13" s="5">
        <v>9.3740000000000006</v>
      </c>
      <c r="O13" s="83">
        <f t="shared" si="4"/>
        <v>9.3036666666666665</v>
      </c>
      <c r="P13" s="83">
        <f t="shared" si="5"/>
        <v>7.848779098263256E-2</v>
      </c>
      <c r="Q13" s="5">
        <v>1.4830000000000001</v>
      </c>
      <c r="R13" s="5">
        <v>1.35</v>
      </c>
      <c r="S13" s="5">
        <v>1.355</v>
      </c>
      <c r="T13" s="84">
        <f t="shared" si="6"/>
        <v>1.3960000000000001</v>
      </c>
      <c r="U13" s="84">
        <f t="shared" si="7"/>
        <v>7.5385675031799007E-2</v>
      </c>
      <c r="V13" s="84">
        <f t="shared" si="8"/>
        <v>0.12191759252400003</v>
      </c>
      <c r="W13" s="148"/>
      <c r="X13" s="122"/>
      <c r="Y13" s="87"/>
      <c r="Z13" s="88"/>
      <c r="AA13" s="90"/>
      <c r="AB13" s="54"/>
      <c r="AC13" s="54"/>
      <c r="AD13" s="54"/>
      <c r="AE13" s="54"/>
      <c r="AF13" s="54"/>
    </row>
    <row r="14" spans="1:32" x14ac:dyDescent="0.45">
      <c r="A14" s="79"/>
      <c r="C14" s="82"/>
      <c r="D14" s="82"/>
      <c r="E14" s="82" t="e">
        <f t="shared" si="0"/>
        <v>#DIV/0!</v>
      </c>
      <c r="F14" s="82" t="e">
        <f t="shared" si="1"/>
        <v>#DIV/0!</v>
      </c>
      <c r="G14" s="9"/>
      <c r="H14" s="9"/>
      <c r="I14" s="9"/>
      <c r="J14" s="83" t="e">
        <f t="shared" si="2"/>
        <v>#DIV/0!</v>
      </c>
      <c r="K14" s="83" t="e">
        <f t="shared" si="3"/>
        <v>#DIV/0!</v>
      </c>
      <c r="L14" s="15"/>
      <c r="M14" s="15"/>
      <c r="N14" s="15"/>
      <c r="O14" s="83" t="e">
        <f t="shared" si="4"/>
        <v>#DIV/0!</v>
      </c>
      <c r="P14" s="83" t="e">
        <f t="shared" si="5"/>
        <v>#DIV/0!</v>
      </c>
      <c r="Q14" s="15"/>
      <c r="R14" s="15"/>
      <c r="S14" s="15"/>
      <c r="T14" s="84" t="e">
        <f t="shared" si="6"/>
        <v>#DIV/0!</v>
      </c>
      <c r="U14" s="84" t="e">
        <f t="shared" si="7"/>
        <v>#DIV/0!</v>
      </c>
      <c r="V14" s="84" t="e">
        <f t="shared" si="8"/>
        <v>#DIV/0!</v>
      </c>
      <c r="W14" s="148"/>
      <c r="X14" s="122"/>
      <c r="Y14" s="87"/>
      <c r="Z14" s="88"/>
      <c r="AA14" s="91"/>
    </row>
    <row r="15" spans="1:32" x14ac:dyDescent="0.45">
      <c r="A15" s="79">
        <v>24</v>
      </c>
      <c r="B15" s="15">
        <v>0.1449</v>
      </c>
      <c r="C15" s="82"/>
      <c r="D15" s="82"/>
      <c r="E15" s="82">
        <f t="shared" si="0"/>
        <v>0.1449</v>
      </c>
      <c r="F15" s="82" t="e">
        <f t="shared" si="1"/>
        <v>#DIV/0!</v>
      </c>
      <c r="G15" s="15">
        <v>9.4359999999999999</v>
      </c>
      <c r="H15" s="15">
        <v>9.4090000000000007</v>
      </c>
      <c r="I15" s="15">
        <v>9.3360000000000003</v>
      </c>
      <c r="J15" s="83">
        <f>AVERAGE(G15:I15)</f>
        <v>9.3936666666666664</v>
      </c>
      <c r="K15" s="83">
        <f>_xlfn.STDEV.S(G15:I15)</f>
        <v>5.1733290377988954E-2</v>
      </c>
      <c r="L15" s="9">
        <v>9.3510000000000009</v>
      </c>
      <c r="M15" s="9">
        <v>9.3699999999999992</v>
      </c>
      <c r="N15" s="9">
        <v>9.1999999999999993</v>
      </c>
      <c r="O15" s="83">
        <f t="shared" si="4"/>
        <v>9.3070000000000004</v>
      </c>
      <c r="P15" s="83">
        <f t="shared" si="5"/>
        <v>9.3150415994777316E-2</v>
      </c>
      <c r="Q15" s="15">
        <v>1.42</v>
      </c>
      <c r="R15" s="15">
        <v>1.32</v>
      </c>
      <c r="S15" s="15">
        <v>1.4770000000000001</v>
      </c>
      <c r="T15" s="84">
        <f t="shared" si="6"/>
        <v>1.4056666666666668</v>
      </c>
      <c r="U15" s="84">
        <f t="shared" si="7"/>
        <v>7.9475363058833098E-2</v>
      </c>
      <c r="V15" s="84">
        <f t="shared" si="8"/>
        <v>0.12289301678211113</v>
      </c>
      <c r="W15" s="148"/>
      <c r="X15" s="122"/>
      <c r="Y15" s="87"/>
      <c r="Z15" s="88"/>
      <c r="AA15" s="91"/>
    </row>
    <row r="16" spans="1:32" x14ac:dyDescent="0.45">
      <c r="A16" s="79">
        <v>48</v>
      </c>
      <c r="B16" s="15">
        <v>0.14499999999999999</v>
      </c>
      <c r="C16" s="82"/>
      <c r="D16" s="82"/>
      <c r="E16" s="82">
        <f t="shared" si="0"/>
        <v>0.14499999999999999</v>
      </c>
      <c r="F16" s="82" t="e">
        <f t="shared" si="1"/>
        <v>#DIV/0!</v>
      </c>
      <c r="G16" s="81">
        <v>9.4719999999999995</v>
      </c>
      <c r="H16" s="81">
        <v>9.4710000000000001</v>
      </c>
      <c r="I16" s="81">
        <v>9.4</v>
      </c>
      <c r="J16" s="83">
        <f t="shared" si="2"/>
        <v>9.4476666666666649</v>
      </c>
      <c r="K16" s="83">
        <f t="shared" si="3"/>
        <v>4.1283572196859457E-2</v>
      </c>
      <c r="L16" s="79">
        <v>9.3520000000000003</v>
      </c>
      <c r="M16" s="79">
        <v>9.423</v>
      </c>
      <c r="N16" s="79">
        <v>9.15</v>
      </c>
      <c r="O16" s="83">
        <f t="shared" si="4"/>
        <v>9.3083333333333318</v>
      </c>
      <c r="P16" s="83">
        <f t="shared" si="5"/>
        <v>0.14164156640383957</v>
      </c>
      <c r="Q16" s="81">
        <v>1.4830000000000001</v>
      </c>
      <c r="R16" s="81">
        <v>1.3620000000000001</v>
      </c>
      <c r="S16" s="81">
        <v>1.3680000000000001</v>
      </c>
      <c r="T16" s="84">
        <f t="shared" si="6"/>
        <v>1.4043333333333334</v>
      </c>
      <c r="U16" s="84">
        <f t="shared" si="7"/>
        <v>6.8193352559713122E-2</v>
      </c>
      <c r="V16" s="84">
        <f t="shared" si="8"/>
        <v>0.12349992491018515</v>
      </c>
      <c r="W16" s="147"/>
      <c r="X16" s="86"/>
      <c r="Y16" s="87"/>
      <c r="Z16" s="88"/>
      <c r="AA16" s="91"/>
    </row>
    <row r="17" spans="1:28" x14ac:dyDescent="0.45">
      <c r="A17" s="79">
        <v>72</v>
      </c>
      <c r="B17" s="15">
        <v>0.14399999999999999</v>
      </c>
      <c r="C17" s="82"/>
      <c r="D17" s="82"/>
      <c r="E17" s="82">
        <f t="shared" si="0"/>
        <v>0.14399999999999999</v>
      </c>
      <c r="F17" s="82" t="e">
        <f t="shared" si="1"/>
        <v>#DIV/0!</v>
      </c>
      <c r="G17" s="81"/>
      <c r="H17" s="81"/>
      <c r="I17" s="81"/>
      <c r="J17" s="83" t="e">
        <f t="shared" si="2"/>
        <v>#DIV/0!</v>
      </c>
      <c r="K17" s="83" t="e">
        <f t="shared" si="3"/>
        <v>#DIV/0!</v>
      </c>
      <c r="L17" s="15"/>
      <c r="M17" s="15"/>
      <c r="N17" s="15"/>
      <c r="O17" s="83" t="e">
        <f t="shared" si="4"/>
        <v>#DIV/0!</v>
      </c>
      <c r="P17" s="83" t="e">
        <f t="shared" si="5"/>
        <v>#DIV/0!</v>
      </c>
      <c r="Q17" s="81"/>
      <c r="R17" s="81"/>
      <c r="S17" s="81"/>
      <c r="T17" s="84" t="e">
        <f t="shared" si="6"/>
        <v>#DIV/0!</v>
      </c>
      <c r="U17" s="84" t="e">
        <f t="shared" si="7"/>
        <v>#DIV/0!</v>
      </c>
      <c r="V17" s="84" t="e">
        <f t="shared" si="8"/>
        <v>#DIV/0!</v>
      </c>
      <c r="W17" s="147"/>
      <c r="X17" s="86"/>
      <c r="Y17" s="87"/>
      <c r="Z17" s="88"/>
      <c r="AA17" s="91"/>
    </row>
    <row r="18" spans="1:28" x14ac:dyDescent="0.45">
      <c r="A18" s="79">
        <v>96</v>
      </c>
      <c r="B18" s="15">
        <v>0.1426</v>
      </c>
      <c r="C18" s="82"/>
      <c r="D18" s="82"/>
      <c r="E18" s="82">
        <f t="shared" si="0"/>
        <v>0.1426</v>
      </c>
      <c r="F18" s="82" t="e">
        <f t="shared" si="1"/>
        <v>#DIV/0!</v>
      </c>
      <c r="G18" s="81"/>
      <c r="H18" s="81"/>
      <c r="I18" s="81"/>
      <c r="J18" s="83" t="e">
        <f t="shared" si="2"/>
        <v>#DIV/0!</v>
      </c>
      <c r="K18" s="83" t="e">
        <f t="shared" si="3"/>
        <v>#DIV/0!</v>
      </c>
      <c r="L18" s="81"/>
      <c r="M18" s="81"/>
      <c r="N18" s="81"/>
      <c r="O18" s="83" t="e">
        <f t="shared" si="4"/>
        <v>#DIV/0!</v>
      </c>
      <c r="P18" s="83" t="e">
        <f t="shared" si="5"/>
        <v>#DIV/0!</v>
      </c>
      <c r="Q18" s="81"/>
      <c r="R18" s="81"/>
      <c r="S18" s="81"/>
      <c r="T18" s="84" t="e">
        <f t="shared" si="6"/>
        <v>#DIV/0!</v>
      </c>
      <c r="U18" s="84" t="e">
        <f t="shared" si="7"/>
        <v>#DIV/0!</v>
      </c>
      <c r="V18" s="84" t="e">
        <f t="shared" si="8"/>
        <v>#DIV/0!</v>
      </c>
      <c r="W18" s="147"/>
      <c r="X18" s="86"/>
      <c r="Y18" s="87"/>
      <c r="Z18" s="88"/>
      <c r="AA18" s="91"/>
    </row>
    <row r="19" spans="1:28" x14ac:dyDescent="0.45">
      <c r="A19" s="79">
        <v>120</v>
      </c>
      <c r="B19" s="15">
        <v>0.14299999999999999</v>
      </c>
      <c r="C19" s="82"/>
      <c r="D19" s="82"/>
      <c r="E19" s="82">
        <f t="shared" si="0"/>
        <v>0.14299999999999999</v>
      </c>
      <c r="F19" s="82" t="e">
        <f t="shared" si="1"/>
        <v>#DIV/0!</v>
      </c>
      <c r="G19" s="81"/>
      <c r="H19" s="81"/>
      <c r="I19" s="81"/>
      <c r="J19" s="83" t="e">
        <f t="shared" si="2"/>
        <v>#DIV/0!</v>
      </c>
      <c r="K19" s="83" t="e">
        <f t="shared" si="3"/>
        <v>#DIV/0!</v>
      </c>
      <c r="L19" s="81"/>
      <c r="M19" s="81"/>
      <c r="N19" s="81"/>
      <c r="O19" s="83" t="e">
        <f t="shared" si="4"/>
        <v>#DIV/0!</v>
      </c>
      <c r="P19" s="83" t="e">
        <f t="shared" si="5"/>
        <v>#DIV/0!</v>
      </c>
      <c r="Q19" s="81"/>
      <c r="R19" s="81"/>
      <c r="S19" s="81"/>
      <c r="T19" s="84" t="e">
        <f t="shared" si="6"/>
        <v>#DIV/0!</v>
      </c>
      <c r="U19" s="84" t="e">
        <f t="shared" si="7"/>
        <v>#DIV/0!</v>
      </c>
      <c r="V19" s="84" t="e">
        <f t="shared" si="8"/>
        <v>#DIV/0!</v>
      </c>
      <c r="W19" s="147"/>
      <c r="X19" s="86"/>
      <c r="Y19" s="87"/>
      <c r="Z19" s="88"/>
      <c r="AA19" s="91"/>
    </row>
    <row r="20" spans="1:28" x14ac:dyDescent="0.45">
      <c r="A20" s="79">
        <v>144</v>
      </c>
      <c r="B20" s="15">
        <v>0.14399999999999999</v>
      </c>
      <c r="C20" s="82"/>
      <c r="D20" s="82"/>
      <c r="E20" s="82">
        <f t="shared" si="0"/>
        <v>0.14399999999999999</v>
      </c>
      <c r="F20" s="82" t="e">
        <f t="shared" si="1"/>
        <v>#DIV/0!</v>
      </c>
      <c r="G20" s="81"/>
      <c r="H20" s="81"/>
      <c r="I20" s="81"/>
      <c r="J20" s="83" t="e">
        <f t="shared" si="2"/>
        <v>#DIV/0!</v>
      </c>
      <c r="K20" s="83" t="e">
        <f t="shared" si="3"/>
        <v>#DIV/0!</v>
      </c>
      <c r="L20" s="81"/>
      <c r="M20" s="81"/>
      <c r="N20" s="81"/>
      <c r="O20" s="83" t="e">
        <f t="shared" si="4"/>
        <v>#DIV/0!</v>
      </c>
      <c r="P20" s="83" t="e">
        <f t="shared" si="5"/>
        <v>#DIV/0!</v>
      </c>
      <c r="Q20" s="81"/>
      <c r="R20" s="81"/>
      <c r="S20" s="81"/>
      <c r="T20" s="84" t="e">
        <f t="shared" si="6"/>
        <v>#DIV/0!</v>
      </c>
      <c r="U20" s="84" t="e">
        <f t="shared" si="7"/>
        <v>#DIV/0!</v>
      </c>
      <c r="V20" s="84" t="e">
        <f t="shared" si="8"/>
        <v>#DIV/0!</v>
      </c>
      <c r="W20" s="147"/>
      <c r="X20" s="86"/>
      <c r="Y20" s="87"/>
      <c r="Z20" s="88"/>
      <c r="AA20" s="91"/>
    </row>
    <row r="21" spans="1:28" x14ac:dyDescent="0.45">
      <c r="A21" s="79">
        <v>168</v>
      </c>
      <c r="B21" s="15">
        <v>0.14399999999999999</v>
      </c>
      <c r="C21" s="82"/>
      <c r="D21" s="82"/>
      <c r="E21" s="82">
        <f t="shared" si="0"/>
        <v>0.14399999999999999</v>
      </c>
      <c r="F21" s="82" t="e">
        <f t="shared" si="1"/>
        <v>#DIV/0!</v>
      </c>
      <c r="G21" s="81"/>
      <c r="H21" s="81"/>
      <c r="I21" s="81"/>
      <c r="J21" s="83" t="e">
        <f t="shared" si="2"/>
        <v>#DIV/0!</v>
      </c>
      <c r="K21" s="83" t="e">
        <f t="shared" si="3"/>
        <v>#DIV/0!</v>
      </c>
      <c r="L21" s="81"/>
      <c r="M21" s="81"/>
      <c r="N21" s="81"/>
      <c r="O21" s="83" t="e">
        <f t="shared" si="4"/>
        <v>#DIV/0!</v>
      </c>
      <c r="P21" s="83" t="e">
        <f t="shared" si="5"/>
        <v>#DIV/0!</v>
      </c>
      <c r="Q21" s="81"/>
      <c r="R21" s="81"/>
      <c r="S21" s="81"/>
      <c r="T21" s="84" t="e">
        <f t="shared" si="6"/>
        <v>#DIV/0!</v>
      </c>
      <c r="U21" s="84" t="e">
        <f t="shared" si="7"/>
        <v>#DIV/0!</v>
      </c>
      <c r="V21" s="84" t="e">
        <f t="shared" si="8"/>
        <v>#DIV/0!</v>
      </c>
      <c r="W21" s="147"/>
      <c r="X21" s="86"/>
      <c r="Y21" s="87"/>
      <c r="Z21" s="88"/>
      <c r="AA21" s="91"/>
    </row>
    <row r="22" spans="1:28" x14ac:dyDescent="0.45">
      <c r="A22" s="79"/>
      <c r="B22" s="82"/>
      <c r="C22" s="82"/>
      <c r="D22" s="82"/>
      <c r="E22" s="82"/>
      <c r="F22" s="82"/>
      <c r="G22" s="81"/>
      <c r="H22" s="81"/>
      <c r="I22" s="81"/>
      <c r="J22" s="83"/>
      <c r="K22" s="83"/>
      <c r="L22" s="81"/>
      <c r="M22" s="81"/>
      <c r="N22" s="81"/>
      <c r="O22" s="83"/>
      <c r="P22" s="83"/>
      <c r="Q22" s="81"/>
      <c r="R22" s="81"/>
      <c r="S22" s="81"/>
      <c r="T22" s="84"/>
      <c r="U22" s="84"/>
      <c r="V22" s="84"/>
      <c r="W22" s="147"/>
      <c r="X22" s="86"/>
      <c r="Y22" s="87"/>
      <c r="Z22" s="88"/>
      <c r="AA22" s="91"/>
    </row>
    <row r="23" spans="1:28" x14ac:dyDescent="0.45">
      <c r="A23" s="79"/>
      <c r="B23" s="82"/>
      <c r="C23" s="82"/>
      <c r="D23" s="82"/>
      <c r="E23" s="82"/>
      <c r="F23" s="82"/>
      <c r="G23" s="81"/>
      <c r="H23" s="81"/>
      <c r="I23" s="81"/>
      <c r="J23" s="16">
        <f>(J15-J10)/J10*100</f>
        <v>-3.0214391410578543</v>
      </c>
      <c r="K23" s="16"/>
      <c r="L23" s="16"/>
      <c r="M23" s="16"/>
      <c r="N23" s="16"/>
      <c r="O23" s="16">
        <f>(O15-O10)/O10*100</f>
        <v>-6.188892248765252</v>
      </c>
      <c r="P23" s="16"/>
      <c r="Q23" s="16"/>
      <c r="R23" s="16"/>
      <c r="S23" s="16"/>
      <c r="T23" s="16">
        <f>(T15-T10)/T10*100</f>
        <v>-9.4870143807683895</v>
      </c>
      <c r="U23" s="16"/>
      <c r="V23" s="16">
        <f>(V15-V10)/V10*100</f>
        <v>-17.654306805258116</v>
      </c>
      <c r="W23" s="147"/>
      <c r="X23" s="86"/>
      <c r="Y23" s="87"/>
      <c r="Z23" s="88"/>
      <c r="AA23" s="91"/>
    </row>
    <row r="24" spans="1:28" x14ac:dyDescent="0.45">
      <c r="A24" s="79"/>
      <c r="B24" s="82"/>
      <c r="C24" s="82"/>
      <c r="D24" s="82"/>
      <c r="E24" s="82"/>
      <c r="F24" s="82"/>
      <c r="G24" s="81"/>
      <c r="H24" s="81"/>
      <c r="I24" s="81"/>
      <c r="J24" s="83"/>
      <c r="K24" s="124"/>
      <c r="L24" s="124"/>
      <c r="M24" s="124"/>
      <c r="N24" s="124"/>
      <c r="O24" s="124"/>
      <c r="P24" s="124"/>
      <c r="Q24" s="124"/>
      <c r="R24" s="124"/>
      <c r="S24" s="124"/>
      <c r="T24" s="125"/>
      <c r="U24" s="124"/>
      <c r="V24" s="85"/>
      <c r="W24" s="148"/>
      <c r="X24" s="121"/>
      <c r="Y24" s="123"/>
      <c r="Z24" s="88"/>
      <c r="AA24" s="91"/>
    </row>
    <row r="25" spans="1:28" x14ac:dyDescent="0.45">
      <c r="I25" s="12"/>
      <c r="J25" s="12"/>
      <c r="K25" s="124"/>
      <c r="L25" s="126"/>
      <c r="M25" s="126"/>
      <c r="N25" s="126"/>
      <c r="O25" s="126"/>
      <c r="P25" s="124"/>
      <c r="Q25" s="126"/>
      <c r="R25" s="126"/>
      <c r="S25" s="126"/>
      <c r="T25" s="126"/>
      <c r="U25" s="124"/>
      <c r="V25" s="12"/>
      <c r="W25" s="148"/>
      <c r="X25" s="121"/>
      <c r="Y25" s="12"/>
      <c r="Z25" s="12"/>
    </row>
    <row r="26" spans="1:28" x14ac:dyDescent="0.45">
      <c r="A26" s="4"/>
      <c r="B26" s="4"/>
      <c r="C26" s="4"/>
      <c r="D26" s="46"/>
      <c r="E26" s="32"/>
      <c r="F26" s="49"/>
      <c r="G26" s="49"/>
      <c r="H26" s="49"/>
      <c r="I26" s="48"/>
      <c r="J26" s="48"/>
      <c r="K26" s="124"/>
      <c r="L26" s="122"/>
      <c r="M26" s="122"/>
      <c r="N26" s="122"/>
      <c r="O26" s="122"/>
      <c r="P26" s="124"/>
      <c r="Q26" s="122"/>
      <c r="R26" s="122"/>
      <c r="S26" s="122"/>
      <c r="T26" s="122"/>
      <c r="U26" s="124"/>
      <c r="V26" s="48"/>
      <c r="W26" s="128"/>
      <c r="X26" s="121"/>
      <c r="Y26" s="48"/>
      <c r="Z26" s="48"/>
      <c r="AA26" s="4"/>
      <c r="AB26" s="4"/>
    </row>
    <row r="27" spans="1:28" x14ac:dyDescent="0.45">
      <c r="A27" s="4"/>
      <c r="B27" s="15"/>
      <c r="C27" s="15"/>
      <c r="D27" s="32"/>
      <c r="E27" s="50"/>
      <c r="F27" s="32"/>
      <c r="G27" s="32"/>
      <c r="H27" s="32"/>
      <c r="I27" s="15"/>
      <c r="J27" s="15"/>
      <c r="K27" s="124"/>
      <c r="L27" s="127"/>
      <c r="M27" s="127"/>
      <c r="N27" s="127"/>
      <c r="O27" s="127"/>
      <c r="P27" s="124"/>
      <c r="Q27" s="127"/>
      <c r="R27" s="127"/>
      <c r="S27" s="127"/>
      <c r="T27" s="127"/>
      <c r="U27" s="124"/>
      <c r="V27" s="15"/>
      <c r="W27" s="128"/>
      <c r="X27" s="121"/>
      <c r="Y27" s="4"/>
      <c r="Z27" s="4"/>
      <c r="AA27" s="4"/>
      <c r="AB27" s="4"/>
    </row>
    <row r="28" spans="1:28" x14ac:dyDescent="0.45">
      <c r="A28" s="4"/>
      <c r="B28" s="15"/>
      <c r="C28" s="15"/>
      <c r="D28" s="32"/>
      <c r="E28" s="32"/>
      <c r="F28" s="25"/>
      <c r="G28" s="25"/>
      <c r="H28" s="25"/>
      <c r="I28" s="9"/>
      <c r="J28" s="9"/>
      <c r="K28" s="124"/>
      <c r="L28" s="127"/>
      <c r="M28" s="127"/>
      <c r="N28" s="127"/>
      <c r="O28" s="127"/>
      <c r="P28" s="124"/>
      <c r="Q28" s="127"/>
      <c r="R28" s="127"/>
      <c r="S28" s="127"/>
      <c r="T28" s="127"/>
      <c r="U28" s="124"/>
      <c r="V28" s="15"/>
      <c r="W28" s="128"/>
      <c r="X28" s="121"/>
      <c r="Y28" s="4"/>
      <c r="Z28" s="4"/>
      <c r="AA28" s="4"/>
      <c r="AB28" s="4"/>
    </row>
    <row r="29" spans="1:28" x14ac:dyDescent="0.45">
      <c r="E29" s="46"/>
      <c r="F29" s="25"/>
      <c r="G29" s="25"/>
      <c r="H29" s="25"/>
      <c r="I29" s="9"/>
      <c r="J29" s="9"/>
      <c r="K29" s="124"/>
      <c r="L29" s="127"/>
      <c r="M29" s="127"/>
      <c r="N29" s="127"/>
      <c r="O29" s="127"/>
      <c r="P29" s="124"/>
      <c r="Q29" s="127"/>
      <c r="R29" s="127"/>
      <c r="S29" s="127"/>
      <c r="T29" s="127"/>
      <c r="U29" s="124"/>
      <c r="V29" s="4"/>
      <c r="W29" s="128"/>
      <c r="X29" s="121"/>
      <c r="Y29" s="4"/>
      <c r="Z29" s="4"/>
      <c r="AA29" s="4"/>
      <c r="AB29" s="4"/>
    </row>
    <row r="30" spans="1:28" x14ac:dyDescent="0.45">
      <c r="F30" s="9"/>
      <c r="G30" s="9"/>
      <c r="H30" s="9"/>
      <c r="I30" s="9"/>
      <c r="J30" s="9"/>
    </row>
    <row r="31" spans="1:28" x14ac:dyDescent="0.45">
      <c r="F31" s="9"/>
      <c r="G31" s="9"/>
      <c r="H31" s="9"/>
      <c r="I31" s="9"/>
      <c r="J31" s="9"/>
    </row>
    <row r="32" spans="1:28" x14ac:dyDescent="0.45">
      <c r="F32" s="9"/>
      <c r="G32" s="9"/>
      <c r="H32" s="9"/>
      <c r="I32" s="9"/>
      <c r="J32" s="9"/>
    </row>
    <row r="33" spans="6:10" x14ac:dyDescent="0.45">
      <c r="F33" s="9"/>
      <c r="G33" s="9"/>
      <c r="H33" s="9"/>
      <c r="I33" s="9"/>
      <c r="J33" s="9"/>
    </row>
    <row r="34" spans="6:10" x14ac:dyDescent="0.45">
      <c r="F34" s="9"/>
      <c r="G34" s="9"/>
      <c r="H34" s="9"/>
      <c r="I34" s="9"/>
      <c r="J34" s="9"/>
    </row>
    <row r="35" spans="6:10" x14ac:dyDescent="0.45">
      <c r="F35" s="9"/>
      <c r="G35" s="9"/>
      <c r="H35" s="9"/>
      <c r="I35" s="9"/>
      <c r="J35" s="9"/>
    </row>
    <row r="36" spans="6:10" x14ac:dyDescent="0.45">
      <c r="F36" s="9"/>
      <c r="G36" s="9"/>
      <c r="H36" s="9"/>
      <c r="I36" s="9"/>
      <c r="J36" s="9"/>
    </row>
    <row r="37" spans="6:10" x14ac:dyDescent="0.45">
      <c r="F37" s="9"/>
      <c r="G37" s="9"/>
      <c r="H37" s="9"/>
      <c r="I37" s="9"/>
      <c r="J37" s="9"/>
    </row>
    <row r="38" spans="6:10" x14ac:dyDescent="0.45">
      <c r="F38" s="9"/>
      <c r="G38" s="9"/>
      <c r="H38" s="9"/>
      <c r="I38" s="9"/>
      <c r="J38" s="9"/>
    </row>
    <row r="39" spans="6:10" x14ac:dyDescent="0.45">
      <c r="F39" s="9"/>
      <c r="G39" s="9"/>
      <c r="H39" s="9"/>
      <c r="I39" s="9"/>
      <c r="J39" s="9"/>
    </row>
    <row r="40" spans="6:10" x14ac:dyDescent="0.45">
      <c r="F40" s="9"/>
      <c r="G40" s="9"/>
      <c r="H40" s="9"/>
      <c r="I40" s="9"/>
      <c r="J40" s="9"/>
    </row>
    <row r="41" spans="6:10" x14ac:dyDescent="0.45">
      <c r="F41" s="9"/>
      <c r="G41" s="9"/>
      <c r="H41" s="9"/>
      <c r="I41" s="9"/>
      <c r="J41" s="9"/>
    </row>
  </sheetData>
  <mergeCells count="6">
    <mergeCell ref="Q8:U8"/>
    <mergeCell ref="A7:V7"/>
    <mergeCell ref="B8:F8"/>
    <mergeCell ref="Y7:AA7"/>
    <mergeCell ref="G8:K8"/>
    <mergeCell ref="L8:P8"/>
  </mergeCells>
  <hyperlinks>
    <hyperlink ref="A1" location="'Sample List'!A1" display="'Sample List'!A1" xr:uid="{00000000-0004-0000-0300-000000000000}"/>
    <hyperlink ref="B1" location="'Calculations file'!A1" display="'Calculations file'!A1" xr:uid="{00000000-0004-0000-0300-000001000000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</sheetPr>
  <dimension ref="A1:AE41"/>
  <sheetViews>
    <sheetView zoomScale="60" zoomScaleNormal="60" workbookViewId="0">
      <selection activeCell="J23" sqref="J23:V23"/>
    </sheetView>
  </sheetViews>
  <sheetFormatPr defaultRowHeight="13.8" x14ac:dyDescent="0.45"/>
  <cols>
    <col min="1" max="1" width="29.76171875" bestFit="1" customWidth="1"/>
    <col min="2" max="2" width="15.76171875" bestFit="1" customWidth="1"/>
    <col min="4" max="4" width="10.47265625" bestFit="1" customWidth="1"/>
    <col min="5" max="5" width="13.47265625" bestFit="1" customWidth="1"/>
    <col min="6" max="9" width="13.47265625" customWidth="1"/>
    <col min="10" max="10" width="13.234375" bestFit="1" customWidth="1"/>
    <col min="11" max="11" width="13" bestFit="1" customWidth="1"/>
    <col min="12" max="12" width="18.47265625" bestFit="1" customWidth="1"/>
    <col min="13" max="13" width="16.47265625" bestFit="1" customWidth="1"/>
    <col min="14" max="14" width="13.6171875" customWidth="1"/>
    <col min="15" max="15" width="21.37890625" customWidth="1"/>
    <col min="16" max="16" width="14.76171875" customWidth="1"/>
    <col min="17" max="17" width="17.6171875" customWidth="1"/>
    <col min="18" max="18" width="15.37890625" customWidth="1"/>
    <col min="19" max="19" width="14.47265625" customWidth="1"/>
    <col min="23" max="23" width="19.234375" bestFit="1" customWidth="1"/>
    <col min="24" max="24" width="12.234375" bestFit="1" customWidth="1"/>
    <col min="26" max="26" width="13.234375" bestFit="1" customWidth="1"/>
    <col min="27" max="27" width="8.76171875" bestFit="1" customWidth="1"/>
    <col min="28" max="28" width="18.47265625" bestFit="1" customWidth="1"/>
    <col min="30" max="30" width="18.76171875" customWidth="1"/>
  </cols>
  <sheetData>
    <row r="1" spans="1:31" x14ac:dyDescent="0.45">
      <c r="A1" s="92" t="s">
        <v>78</v>
      </c>
      <c r="B1" s="93" t="s">
        <v>79</v>
      </c>
      <c r="C1" s="7"/>
    </row>
    <row r="2" spans="1:31" ht="14.1" x14ac:dyDescent="0.5">
      <c r="A2" s="1" t="s">
        <v>118</v>
      </c>
      <c r="B2" s="1"/>
      <c r="C2" s="1"/>
    </row>
    <row r="3" spans="1:31" ht="14.1" x14ac:dyDescent="0.5">
      <c r="A3" s="1"/>
      <c r="B3" s="1"/>
      <c r="C3" s="1"/>
    </row>
    <row r="4" spans="1:31" ht="30" x14ac:dyDescent="0.45">
      <c r="A4" s="63" t="s">
        <v>0</v>
      </c>
      <c r="B4" s="68" t="s">
        <v>1</v>
      </c>
      <c r="C4" s="68" t="s">
        <v>2</v>
      </c>
      <c r="D4" s="140" t="s">
        <v>3</v>
      </c>
      <c r="E4" s="140" t="s">
        <v>4</v>
      </c>
      <c r="F4" s="140" t="s">
        <v>5</v>
      </c>
      <c r="G4" s="140" t="s">
        <v>6</v>
      </c>
      <c r="H4" s="140" t="s">
        <v>7</v>
      </c>
      <c r="I4" s="140" t="s">
        <v>8</v>
      </c>
      <c r="J4" s="140" t="s">
        <v>9</v>
      </c>
      <c r="K4" s="140" t="s">
        <v>10</v>
      </c>
      <c r="L4" s="140" t="s">
        <v>11</v>
      </c>
      <c r="M4" s="140" t="s">
        <v>12</v>
      </c>
      <c r="N4" s="140" t="s">
        <v>13</v>
      </c>
      <c r="O4" s="140" t="s">
        <v>14</v>
      </c>
      <c r="P4" s="140" t="s">
        <v>15</v>
      </c>
      <c r="Q4" s="140" t="s">
        <v>16</v>
      </c>
      <c r="Z4" s="57"/>
      <c r="AA4" s="57"/>
      <c r="AB4" s="57"/>
      <c r="AC4" s="57"/>
      <c r="AD4" s="57"/>
      <c r="AE4" s="57"/>
    </row>
    <row r="5" spans="1:31" x14ac:dyDescent="0.45">
      <c r="A5" s="4" t="s">
        <v>22</v>
      </c>
      <c r="B5" s="8" t="s">
        <v>110</v>
      </c>
      <c r="C5" s="71">
        <v>0.63194444444444442</v>
      </c>
      <c r="D5" s="58">
        <v>20</v>
      </c>
      <c r="E5" s="58">
        <v>62</v>
      </c>
      <c r="F5" s="4">
        <v>45</v>
      </c>
      <c r="G5" s="4">
        <v>95</v>
      </c>
      <c r="H5" s="4" t="s">
        <v>96</v>
      </c>
      <c r="I5" s="4">
        <v>40</v>
      </c>
      <c r="J5" s="4">
        <v>3.5</v>
      </c>
      <c r="K5" s="4" t="s">
        <v>97</v>
      </c>
      <c r="L5" s="4" t="s">
        <v>98</v>
      </c>
      <c r="M5" s="4" t="s">
        <v>112</v>
      </c>
      <c r="N5" s="4" t="s">
        <v>100</v>
      </c>
      <c r="O5" s="4">
        <v>0.3</v>
      </c>
      <c r="P5" s="8">
        <v>44296</v>
      </c>
      <c r="Q5" s="10" t="s">
        <v>113</v>
      </c>
      <c r="T5" s="4"/>
      <c r="AA5" s="55"/>
      <c r="AB5" s="55"/>
      <c r="AC5" s="55"/>
      <c r="AD5" s="55"/>
      <c r="AE5" s="55"/>
    </row>
    <row r="6" spans="1:31" ht="14.1" x14ac:dyDescent="0.5">
      <c r="L6" s="1"/>
      <c r="M6" s="1"/>
      <c r="N6" s="1"/>
      <c r="O6" s="1"/>
      <c r="P6" s="1"/>
      <c r="Q6" s="23"/>
      <c r="Z6" s="19"/>
      <c r="AA6" s="55"/>
      <c r="AB6" s="55"/>
      <c r="AC6" s="55"/>
      <c r="AD6" s="56"/>
      <c r="AE6" s="56"/>
    </row>
    <row r="7" spans="1:31" ht="14.1" x14ac:dyDescent="0.5">
      <c r="A7" s="173" t="s">
        <v>19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4"/>
      <c r="X7" s="175" t="s">
        <v>18</v>
      </c>
      <c r="Y7" s="175"/>
      <c r="Z7" s="175"/>
      <c r="AC7" s="55"/>
      <c r="AD7" s="56"/>
      <c r="AE7" s="56"/>
    </row>
    <row r="8" spans="1:31" x14ac:dyDescent="0.45">
      <c r="A8" s="75" t="s">
        <v>23</v>
      </c>
      <c r="B8" s="174" t="s">
        <v>21</v>
      </c>
      <c r="C8" s="174"/>
      <c r="D8" s="174"/>
      <c r="E8" s="174"/>
      <c r="F8" s="174"/>
      <c r="G8" s="172" t="s">
        <v>63</v>
      </c>
      <c r="H8" s="172"/>
      <c r="I8" s="172"/>
      <c r="J8" s="172"/>
      <c r="K8" s="172"/>
      <c r="L8" s="172" t="s">
        <v>64</v>
      </c>
      <c r="M8" s="172"/>
      <c r="N8" s="172"/>
      <c r="O8" s="172"/>
      <c r="P8" s="172"/>
      <c r="Q8" s="172" t="s">
        <v>65</v>
      </c>
      <c r="R8" s="172"/>
      <c r="S8" s="172"/>
      <c r="T8" s="172"/>
      <c r="U8" s="172"/>
      <c r="V8" s="76" t="s">
        <v>66</v>
      </c>
      <c r="W8" s="77"/>
      <c r="X8" s="146" t="s">
        <v>31</v>
      </c>
      <c r="Y8" s="146" t="s">
        <v>20</v>
      </c>
      <c r="Z8" s="78" t="s">
        <v>32</v>
      </c>
      <c r="AC8" s="55"/>
      <c r="AD8" s="56"/>
      <c r="AE8" s="56"/>
    </row>
    <row r="9" spans="1:31" x14ac:dyDescent="0.45">
      <c r="A9" s="79" t="s">
        <v>30</v>
      </c>
      <c r="B9" s="79" t="s">
        <v>24</v>
      </c>
      <c r="C9" s="79" t="s">
        <v>25</v>
      </c>
      <c r="D9" s="79" t="s">
        <v>26</v>
      </c>
      <c r="E9" s="79" t="s">
        <v>62</v>
      </c>
      <c r="F9" s="79" t="s">
        <v>28</v>
      </c>
      <c r="G9" s="79" t="s">
        <v>24</v>
      </c>
      <c r="H9" s="79" t="s">
        <v>25</v>
      </c>
      <c r="I9" s="79" t="s">
        <v>26</v>
      </c>
      <c r="J9" s="79" t="s">
        <v>27</v>
      </c>
      <c r="K9" s="79" t="s">
        <v>28</v>
      </c>
      <c r="L9" s="79" t="s">
        <v>24</v>
      </c>
      <c r="M9" s="79" t="s">
        <v>25</v>
      </c>
      <c r="N9" s="79" t="s">
        <v>26</v>
      </c>
      <c r="O9" s="79" t="s">
        <v>27</v>
      </c>
      <c r="P9" s="79" t="s">
        <v>28</v>
      </c>
      <c r="Q9" s="79" t="s">
        <v>24</v>
      </c>
      <c r="R9" s="79" t="s">
        <v>25</v>
      </c>
      <c r="S9" s="79" t="s">
        <v>26</v>
      </c>
      <c r="T9" s="79" t="s">
        <v>27</v>
      </c>
      <c r="U9" s="79" t="s">
        <v>28</v>
      </c>
      <c r="V9" s="79" t="s">
        <v>67</v>
      </c>
      <c r="W9" s="80"/>
      <c r="X9" s="79">
        <v>1.5</v>
      </c>
      <c r="Y9" s="79">
        <v>1</v>
      </c>
      <c r="Z9" s="81">
        <v>1.5</v>
      </c>
      <c r="AC9" s="55"/>
      <c r="AD9" s="56"/>
      <c r="AE9" s="56"/>
    </row>
    <row r="10" spans="1:31" x14ac:dyDescent="0.45">
      <c r="A10" s="79">
        <v>0</v>
      </c>
      <c r="B10" s="15">
        <v>0.15559999999999999</v>
      </c>
      <c r="C10" s="82"/>
      <c r="D10" s="82"/>
      <c r="E10" s="82">
        <f t="shared" ref="E10:E21" si="0">AVERAGE(B10:D10)</f>
        <v>0.15559999999999999</v>
      </c>
      <c r="F10" s="82" t="e">
        <f t="shared" ref="F10:F21" si="1">_xlfn.STDEV.S(B10:D10)</f>
        <v>#DIV/0!</v>
      </c>
      <c r="G10" s="5">
        <v>9.9559999999999995</v>
      </c>
      <c r="H10" s="5">
        <v>9.91</v>
      </c>
      <c r="I10" s="5">
        <v>9.84</v>
      </c>
      <c r="J10" s="83">
        <f>AVERAGE(G10:I10)</f>
        <v>9.9019999999999992</v>
      </c>
      <c r="K10" s="83">
        <f>_xlfn.STDEV.S(G10:I10)</f>
        <v>5.8412327466040796E-2</v>
      </c>
      <c r="L10" s="5">
        <v>9.8740000000000006</v>
      </c>
      <c r="M10" s="5">
        <v>10.077999999999999</v>
      </c>
      <c r="N10" s="5">
        <v>10.005000000000001</v>
      </c>
      <c r="O10" s="83">
        <f>AVERAGE(L10:N10)</f>
        <v>9.9856666666666669</v>
      </c>
      <c r="P10" s="83">
        <f>_xlfn.STDEV.S(L10:N10)</f>
        <v>0.10336504889629392</v>
      </c>
      <c r="Q10" s="5">
        <v>1.4710000000000001</v>
      </c>
      <c r="R10" s="5">
        <v>1.288</v>
      </c>
      <c r="S10" s="5">
        <v>1.272</v>
      </c>
      <c r="T10" s="84">
        <f>AVERAGE(Q10:S10)</f>
        <v>1.3436666666666668</v>
      </c>
      <c r="U10" s="84">
        <f>_xlfn.STDEV.S(Q10:S10)</f>
        <v>0.11056370712550001</v>
      </c>
      <c r="V10" s="84">
        <f>J10*O10*T10/1000</f>
        <v>0.13285916851488888</v>
      </c>
      <c r="W10" s="86"/>
      <c r="X10" s="87"/>
      <c r="Y10" s="88"/>
      <c r="Z10" s="89"/>
      <c r="AA10" s="55"/>
      <c r="AB10" s="55"/>
      <c r="AC10" s="55"/>
      <c r="AD10" s="56"/>
      <c r="AE10" s="56"/>
    </row>
    <row r="11" spans="1:31" x14ac:dyDescent="0.45">
      <c r="A11" s="79">
        <v>2</v>
      </c>
      <c r="B11" s="15">
        <v>0.13100000000000001</v>
      </c>
      <c r="C11" s="82"/>
      <c r="D11" s="82"/>
      <c r="E11" s="82">
        <f t="shared" si="0"/>
        <v>0.13100000000000001</v>
      </c>
      <c r="F11" s="82" t="e">
        <f t="shared" si="1"/>
        <v>#DIV/0!</v>
      </c>
      <c r="G11" s="5">
        <v>9.5180000000000007</v>
      </c>
      <c r="H11" s="5">
        <v>9.4879999999999995</v>
      </c>
      <c r="I11" s="5">
        <v>9.49</v>
      </c>
      <c r="J11" s="83">
        <f t="shared" ref="J11:J21" si="2">AVERAGE(G11:I11)</f>
        <v>9.4986666666666668</v>
      </c>
      <c r="K11" s="83">
        <f t="shared" ref="K11:K21" si="3">_xlfn.STDEV.S(G11:I11)</f>
        <v>1.6772994167212649E-2</v>
      </c>
      <c r="L11" s="5">
        <v>9.6029999999999998</v>
      </c>
      <c r="M11" s="5">
        <v>9.5920000000000005</v>
      </c>
      <c r="N11" s="5">
        <v>9.452</v>
      </c>
      <c r="O11" s="83">
        <f t="shared" ref="O11:O21" si="4">AVERAGE(L11:N11)</f>
        <v>9.5489999999999995</v>
      </c>
      <c r="P11" s="83">
        <f t="shared" ref="P11:P21" si="5">_xlfn.STDEV.S(L11:N11)</f>
        <v>8.418432158068398E-2</v>
      </c>
      <c r="Q11" s="5">
        <v>1.2270000000000001</v>
      </c>
      <c r="R11" s="5">
        <v>1.2769999999999999</v>
      </c>
      <c r="S11" s="5">
        <v>1.278</v>
      </c>
      <c r="T11" s="84">
        <f t="shared" ref="T11:T21" si="6">AVERAGE(Q11:S11)</f>
        <v>1.2606666666666666</v>
      </c>
      <c r="U11" s="84">
        <f t="shared" ref="U11:U21" si="7">_xlfn.STDEV.S(Q11:S11)</f>
        <v>2.9160475533388155E-2</v>
      </c>
      <c r="V11" s="84">
        <f t="shared" ref="V11:V21" si="8">J11*O11*T11/1000</f>
        <v>0.11434595619199998</v>
      </c>
      <c r="W11" s="86"/>
      <c r="X11" s="87"/>
      <c r="Y11" s="88"/>
      <c r="Z11" s="90"/>
      <c r="AA11" s="56"/>
      <c r="AB11" s="55"/>
      <c r="AC11" s="55"/>
      <c r="AD11" s="55"/>
      <c r="AE11" s="55"/>
    </row>
    <row r="12" spans="1:31" x14ac:dyDescent="0.45">
      <c r="A12" s="79">
        <v>4</v>
      </c>
      <c r="B12" s="15">
        <v>0.129</v>
      </c>
      <c r="C12" s="82"/>
      <c r="D12" s="82"/>
      <c r="E12" s="82">
        <f t="shared" si="0"/>
        <v>0.129</v>
      </c>
      <c r="F12" s="82" t="e">
        <f t="shared" si="1"/>
        <v>#DIV/0!</v>
      </c>
      <c r="G12" s="5">
        <v>9.4580000000000002</v>
      </c>
      <c r="H12" s="5">
        <v>9.4130000000000003</v>
      </c>
      <c r="I12" s="5">
        <v>9.6</v>
      </c>
      <c r="J12" s="83">
        <f t="shared" si="2"/>
        <v>9.490333333333334</v>
      </c>
      <c r="K12" s="83">
        <f t="shared" si="3"/>
        <v>9.7602937114275756E-2</v>
      </c>
      <c r="L12" s="5">
        <v>9.5850000000000009</v>
      </c>
      <c r="M12" s="5">
        <v>9.5809999999999995</v>
      </c>
      <c r="N12" s="5">
        <v>9.4689999999999994</v>
      </c>
      <c r="O12" s="83">
        <f t="shared" si="4"/>
        <v>9.5449999999999999</v>
      </c>
      <c r="P12" s="83">
        <f t="shared" si="5"/>
        <v>6.5848310532617776E-2</v>
      </c>
      <c r="Q12" s="5">
        <v>1.28</v>
      </c>
      <c r="R12" s="5">
        <v>1.25</v>
      </c>
      <c r="S12" s="5">
        <v>1.2450000000000001</v>
      </c>
      <c r="T12" s="84">
        <f t="shared" si="6"/>
        <v>1.2583333333333335</v>
      </c>
      <c r="U12" s="84">
        <f t="shared" si="7"/>
        <v>1.8929694486000889E-2</v>
      </c>
      <c r="V12" s="84">
        <f t="shared" si="8"/>
        <v>0.11398641651388891</v>
      </c>
      <c r="W12" s="86"/>
      <c r="X12" s="87"/>
      <c r="Y12" s="88"/>
      <c r="Z12" s="90"/>
      <c r="AA12" s="54"/>
      <c r="AB12" s="54"/>
      <c r="AC12" s="54"/>
      <c r="AD12" s="54"/>
      <c r="AE12" s="54"/>
    </row>
    <row r="13" spans="1:31" x14ac:dyDescent="0.45">
      <c r="A13" s="79">
        <v>6</v>
      </c>
      <c r="B13" s="15">
        <v>0.1288</v>
      </c>
      <c r="C13" s="82"/>
      <c r="D13" s="82"/>
      <c r="E13" s="82">
        <f t="shared" si="0"/>
        <v>0.1288</v>
      </c>
      <c r="F13" s="82" t="e">
        <f t="shared" si="1"/>
        <v>#DIV/0!</v>
      </c>
      <c r="G13" s="5">
        <v>9.3870000000000005</v>
      </c>
      <c r="H13" s="5">
        <v>9.4499999999999993</v>
      </c>
      <c r="I13" s="5">
        <v>9.5210000000000008</v>
      </c>
      <c r="J13" s="83">
        <f t="shared" si="2"/>
        <v>9.4526666666666674</v>
      </c>
      <c r="K13" s="83">
        <f t="shared" si="3"/>
        <v>6.7039789180257423E-2</v>
      </c>
      <c r="L13" s="5">
        <v>9.452</v>
      </c>
      <c r="M13" s="5">
        <v>9.4280000000000008</v>
      </c>
      <c r="N13" s="5">
        <v>9.468</v>
      </c>
      <c r="O13" s="83">
        <f t="shared" si="4"/>
        <v>9.4493333333333336</v>
      </c>
      <c r="P13" s="83">
        <f t="shared" si="5"/>
        <v>2.0132891827388213E-2</v>
      </c>
      <c r="Q13" s="5">
        <v>1.2809999999999999</v>
      </c>
      <c r="R13" s="5">
        <v>1.2969999999999999</v>
      </c>
      <c r="S13" s="5">
        <v>1.2130000000000001</v>
      </c>
      <c r="T13" s="84">
        <f t="shared" si="6"/>
        <v>1.2636666666666667</v>
      </c>
      <c r="U13" s="84">
        <f t="shared" si="7"/>
        <v>4.460194315647386E-2</v>
      </c>
      <c r="V13" s="84">
        <f t="shared" si="8"/>
        <v>0.1128724735534815</v>
      </c>
      <c r="W13" s="86"/>
      <c r="X13" s="87"/>
      <c r="Y13" s="88"/>
      <c r="Z13" s="90"/>
      <c r="AA13" s="54"/>
      <c r="AB13" s="54"/>
      <c r="AC13" s="54"/>
      <c r="AD13" s="54"/>
      <c r="AE13" s="54"/>
    </row>
    <row r="14" spans="1:31" x14ac:dyDescent="0.45">
      <c r="A14" s="79"/>
      <c r="B14" s="15"/>
      <c r="C14" s="82"/>
      <c r="D14" s="82"/>
      <c r="E14" s="82" t="e">
        <f t="shared" si="0"/>
        <v>#DIV/0!</v>
      </c>
      <c r="F14" s="82" t="e">
        <f t="shared" si="1"/>
        <v>#DIV/0!</v>
      </c>
      <c r="G14" s="9"/>
      <c r="H14" s="9"/>
      <c r="I14" s="9"/>
      <c r="J14" s="83" t="e">
        <f t="shared" si="2"/>
        <v>#DIV/0!</v>
      </c>
      <c r="K14" s="83" t="e">
        <f t="shared" si="3"/>
        <v>#DIV/0!</v>
      </c>
      <c r="L14" s="15"/>
      <c r="M14" s="15"/>
      <c r="N14" s="15"/>
      <c r="O14" s="83" t="e">
        <f t="shared" si="4"/>
        <v>#DIV/0!</v>
      </c>
      <c r="P14" s="83" t="e">
        <f t="shared" si="5"/>
        <v>#DIV/0!</v>
      </c>
      <c r="Q14" s="15"/>
      <c r="R14" s="15"/>
      <c r="S14" s="15"/>
      <c r="T14" s="84" t="e">
        <f t="shared" si="6"/>
        <v>#DIV/0!</v>
      </c>
      <c r="U14" s="84" t="e">
        <f t="shared" si="7"/>
        <v>#DIV/0!</v>
      </c>
      <c r="V14" s="84" t="e">
        <f t="shared" si="8"/>
        <v>#DIV/0!</v>
      </c>
      <c r="W14" s="86"/>
      <c r="X14" s="87"/>
      <c r="Y14" s="88"/>
      <c r="Z14" s="91"/>
    </row>
    <row r="15" spans="1:31" x14ac:dyDescent="0.45">
      <c r="A15" s="79">
        <v>24</v>
      </c>
      <c r="B15" s="15">
        <v>0.128</v>
      </c>
      <c r="C15" s="82"/>
      <c r="D15" s="82"/>
      <c r="E15" s="82">
        <f t="shared" si="0"/>
        <v>0.128</v>
      </c>
      <c r="F15" s="82" t="e">
        <f t="shared" si="1"/>
        <v>#DIV/0!</v>
      </c>
      <c r="G15" s="9">
        <v>9.3710000000000004</v>
      </c>
      <c r="H15" s="9">
        <v>9.2889999999999997</v>
      </c>
      <c r="I15" s="9">
        <v>9.4540000000000006</v>
      </c>
      <c r="J15" s="83">
        <f t="shared" si="2"/>
        <v>9.3713333333333342</v>
      </c>
      <c r="K15" s="83">
        <f t="shared" si="3"/>
        <v>8.2500505048959602E-2</v>
      </c>
      <c r="L15" s="15">
        <v>9.4060000000000006</v>
      </c>
      <c r="M15" s="15">
        <v>9.5229999999999997</v>
      </c>
      <c r="N15" s="15">
        <v>9.4920000000000009</v>
      </c>
      <c r="O15" s="83">
        <f t="shared" si="4"/>
        <v>9.4736666666666682</v>
      </c>
      <c r="P15" s="83">
        <f t="shared" si="5"/>
        <v>6.0616279441527046E-2</v>
      </c>
      <c r="Q15" s="15">
        <v>1.298</v>
      </c>
      <c r="R15" s="15">
        <v>1.264</v>
      </c>
      <c r="S15" s="15">
        <v>1.2130000000000001</v>
      </c>
      <c r="T15" s="84">
        <f t="shared" si="6"/>
        <v>1.2583333333333335</v>
      </c>
      <c r="U15" s="84">
        <f t="shared" si="7"/>
        <v>4.2782395133200896E-2</v>
      </c>
      <c r="V15" s="84">
        <f t="shared" si="8"/>
        <v>0.111715951012963</v>
      </c>
      <c r="W15" s="86"/>
      <c r="X15" s="87"/>
      <c r="Y15" s="88"/>
      <c r="Z15" s="91"/>
    </row>
    <row r="16" spans="1:31" x14ac:dyDescent="0.45">
      <c r="A16" s="79">
        <v>48</v>
      </c>
      <c r="B16" s="15">
        <v>0.127</v>
      </c>
      <c r="C16" s="82"/>
      <c r="D16" s="82"/>
      <c r="E16" s="82">
        <f>AVERAGE(B16:D16)</f>
        <v>0.127</v>
      </c>
      <c r="F16" s="82" t="e">
        <f>_xlfn.STDEV.S(B16:D16)</f>
        <v>#DIV/0!</v>
      </c>
      <c r="G16" s="81">
        <v>9.4350000000000005</v>
      </c>
      <c r="H16" s="81">
        <v>9.3849999999999998</v>
      </c>
      <c r="I16" s="81">
        <v>9.2349999999999994</v>
      </c>
      <c r="J16" s="83">
        <f t="shared" si="2"/>
        <v>9.3516666666666666</v>
      </c>
      <c r="K16" s="83">
        <f t="shared" si="3"/>
        <v>0.10408329997330712</v>
      </c>
      <c r="L16" s="79">
        <v>9.4049999999999994</v>
      </c>
      <c r="M16" s="79">
        <v>9.5069999999999997</v>
      </c>
      <c r="N16" s="79">
        <v>9.4350000000000005</v>
      </c>
      <c r="O16" s="83">
        <f t="shared" si="4"/>
        <v>9.4489999999999998</v>
      </c>
      <c r="P16" s="83">
        <f t="shared" si="5"/>
        <v>5.242136968832465E-2</v>
      </c>
      <c r="Q16" s="81">
        <v>1.2869999999999999</v>
      </c>
      <c r="R16" s="81">
        <v>1.2629999999999999</v>
      </c>
      <c r="S16" s="81">
        <v>1.1910000000000001</v>
      </c>
      <c r="T16" s="84">
        <f t="shared" si="6"/>
        <v>1.2469999999999999</v>
      </c>
      <c r="U16" s="84">
        <f t="shared" si="7"/>
        <v>4.9959983987187109E-2</v>
      </c>
      <c r="V16" s="84">
        <f t="shared" si="8"/>
        <v>0.11018978122166664</v>
      </c>
      <c r="W16" s="86"/>
      <c r="X16" s="87"/>
      <c r="Y16" s="88"/>
      <c r="Z16" s="91"/>
    </row>
    <row r="17" spans="1:27" x14ac:dyDescent="0.45">
      <c r="A17" s="79">
        <v>72</v>
      </c>
      <c r="B17" s="15">
        <v>0.128</v>
      </c>
      <c r="C17" s="82"/>
      <c r="D17" s="82"/>
      <c r="E17" s="82">
        <f t="shared" si="0"/>
        <v>0.128</v>
      </c>
      <c r="F17" s="82" t="e">
        <f t="shared" si="1"/>
        <v>#DIV/0!</v>
      </c>
      <c r="G17" s="81"/>
      <c r="H17" s="81"/>
      <c r="I17" s="81"/>
      <c r="J17" s="83" t="e">
        <f t="shared" si="2"/>
        <v>#DIV/0!</v>
      </c>
      <c r="K17" s="83" t="e">
        <f t="shared" si="3"/>
        <v>#DIV/0!</v>
      </c>
      <c r="L17" s="79"/>
      <c r="M17" s="79"/>
      <c r="N17" s="79"/>
      <c r="O17" s="83" t="e">
        <f t="shared" si="4"/>
        <v>#DIV/0!</v>
      </c>
      <c r="P17" s="83" t="e">
        <f t="shared" si="5"/>
        <v>#DIV/0!</v>
      </c>
      <c r="Q17" s="81"/>
      <c r="R17" s="81"/>
      <c r="S17" s="81"/>
      <c r="T17" s="84" t="e">
        <f t="shared" si="6"/>
        <v>#DIV/0!</v>
      </c>
      <c r="U17" s="84" t="e">
        <f t="shared" si="7"/>
        <v>#DIV/0!</v>
      </c>
      <c r="V17" s="84" t="e">
        <f t="shared" si="8"/>
        <v>#DIV/0!</v>
      </c>
      <c r="W17" s="86"/>
      <c r="X17" s="87"/>
      <c r="Y17" s="88"/>
      <c r="Z17" s="91"/>
    </row>
    <row r="18" spans="1:27" x14ac:dyDescent="0.45">
      <c r="A18" s="79">
        <v>96</v>
      </c>
      <c r="B18" s="15">
        <v>0.12609999999999999</v>
      </c>
      <c r="C18" s="82"/>
      <c r="D18" s="82"/>
      <c r="E18" s="82">
        <f t="shared" si="0"/>
        <v>0.12609999999999999</v>
      </c>
      <c r="F18" s="82" t="e">
        <f t="shared" si="1"/>
        <v>#DIV/0!</v>
      </c>
      <c r="G18" s="81"/>
      <c r="H18" s="81"/>
      <c r="I18" s="81"/>
      <c r="J18" s="83" t="e">
        <f t="shared" si="2"/>
        <v>#DIV/0!</v>
      </c>
      <c r="K18" s="83" t="e">
        <f t="shared" si="3"/>
        <v>#DIV/0!</v>
      </c>
      <c r="L18" s="81"/>
      <c r="M18" s="81"/>
      <c r="N18" s="81"/>
      <c r="O18" s="83" t="e">
        <f t="shared" si="4"/>
        <v>#DIV/0!</v>
      </c>
      <c r="P18" s="83" t="e">
        <f t="shared" si="5"/>
        <v>#DIV/0!</v>
      </c>
      <c r="Q18" s="81"/>
      <c r="R18" s="81"/>
      <c r="S18" s="81"/>
      <c r="T18" s="84" t="e">
        <f t="shared" si="6"/>
        <v>#DIV/0!</v>
      </c>
      <c r="U18" s="84" t="e">
        <f t="shared" si="7"/>
        <v>#DIV/0!</v>
      </c>
      <c r="V18" s="84" t="e">
        <f t="shared" si="8"/>
        <v>#DIV/0!</v>
      </c>
      <c r="W18" s="86"/>
      <c r="X18" s="87"/>
      <c r="Y18" s="88"/>
      <c r="Z18" s="91"/>
    </row>
    <row r="19" spans="1:27" x14ac:dyDescent="0.45">
      <c r="A19" s="79">
        <v>120</v>
      </c>
      <c r="B19" s="15">
        <v>0.126</v>
      </c>
      <c r="C19" s="82"/>
      <c r="D19" s="82"/>
      <c r="E19" s="82">
        <f t="shared" si="0"/>
        <v>0.126</v>
      </c>
      <c r="F19" s="82" t="e">
        <f t="shared" si="1"/>
        <v>#DIV/0!</v>
      </c>
      <c r="G19" s="81"/>
      <c r="H19" s="81"/>
      <c r="I19" s="81"/>
      <c r="J19" s="83" t="e">
        <f t="shared" si="2"/>
        <v>#DIV/0!</v>
      </c>
      <c r="K19" s="83" t="e">
        <f t="shared" si="3"/>
        <v>#DIV/0!</v>
      </c>
      <c r="L19" s="81"/>
      <c r="M19" s="81"/>
      <c r="N19" s="81"/>
      <c r="O19" s="83" t="e">
        <f t="shared" si="4"/>
        <v>#DIV/0!</v>
      </c>
      <c r="P19" s="83" t="e">
        <f t="shared" si="5"/>
        <v>#DIV/0!</v>
      </c>
      <c r="Q19" s="81"/>
      <c r="R19" s="81"/>
      <c r="S19" s="81"/>
      <c r="T19" s="84" t="e">
        <f t="shared" si="6"/>
        <v>#DIV/0!</v>
      </c>
      <c r="U19" s="84" t="e">
        <f t="shared" si="7"/>
        <v>#DIV/0!</v>
      </c>
      <c r="V19" s="84" t="e">
        <f t="shared" si="8"/>
        <v>#DIV/0!</v>
      </c>
      <c r="W19" s="86"/>
      <c r="X19" s="87"/>
      <c r="Y19" s="88"/>
      <c r="Z19" s="91"/>
    </row>
    <row r="20" spans="1:27" x14ac:dyDescent="0.45">
      <c r="A20" s="79">
        <v>144</v>
      </c>
      <c r="B20" s="15">
        <v>0.128</v>
      </c>
      <c r="C20" s="82"/>
      <c r="D20" s="82"/>
      <c r="E20" s="82">
        <f t="shared" si="0"/>
        <v>0.128</v>
      </c>
      <c r="F20" s="82" t="e">
        <f t="shared" si="1"/>
        <v>#DIV/0!</v>
      </c>
      <c r="G20" s="81"/>
      <c r="H20" s="81"/>
      <c r="I20" s="81"/>
      <c r="J20" s="83" t="e">
        <f t="shared" si="2"/>
        <v>#DIV/0!</v>
      </c>
      <c r="K20" s="83" t="e">
        <f t="shared" si="3"/>
        <v>#DIV/0!</v>
      </c>
      <c r="L20" s="81"/>
      <c r="M20" s="81"/>
      <c r="N20" s="81"/>
      <c r="O20" s="83" t="e">
        <f t="shared" si="4"/>
        <v>#DIV/0!</v>
      </c>
      <c r="P20" s="83" t="e">
        <f t="shared" si="5"/>
        <v>#DIV/0!</v>
      </c>
      <c r="Q20" s="81"/>
      <c r="R20" s="81"/>
      <c r="S20" s="81"/>
      <c r="T20" s="84" t="e">
        <f t="shared" si="6"/>
        <v>#DIV/0!</v>
      </c>
      <c r="U20" s="84" t="e">
        <f t="shared" si="7"/>
        <v>#DIV/0!</v>
      </c>
      <c r="V20" s="84" t="e">
        <f t="shared" si="8"/>
        <v>#DIV/0!</v>
      </c>
      <c r="W20" s="86"/>
      <c r="X20" s="87"/>
      <c r="Y20" s="88"/>
      <c r="Z20" s="91"/>
    </row>
    <row r="21" spans="1:27" x14ac:dyDescent="0.45">
      <c r="A21" s="79">
        <v>168</v>
      </c>
      <c r="B21" s="15">
        <v>0.1283</v>
      </c>
      <c r="C21" s="82"/>
      <c r="D21" s="82"/>
      <c r="E21" s="82">
        <f t="shared" si="0"/>
        <v>0.1283</v>
      </c>
      <c r="F21" s="82" t="e">
        <f t="shared" si="1"/>
        <v>#DIV/0!</v>
      </c>
      <c r="G21" s="81"/>
      <c r="H21" s="81"/>
      <c r="I21" s="81"/>
      <c r="J21" s="83" t="e">
        <f t="shared" si="2"/>
        <v>#DIV/0!</v>
      </c>
      <c r="K21" s="83" t="e">
        <f t="shared" si="3"/>
        <v>#DIV/0!</v>
      </c>
      <c r="L21" s="81"/>
      <c r="M21" s="81"/>
      <c r="N21" s="81"/>
      <c r="O21" s="83" t="e">
        <f t="shared" si="4"/>
        <v>#DIV/0!</v>
      </c>
      <c r="P21" s="83" t="e">
        <f t="shared" si="5"/>
        <v>#DIV/0!</v>
      </c>
      <c r="Q21" s="81"/>
      <c r="R21" s="81"/>
      <c r="S21" s="81"/>
      <c r="T21" s="84" t="e">
        <f t="shared" si="6"/>
        <v>#DIV/0!</v>
      </c>
      <c r="U21" s="84" t="e">
        <f t="shared" si="7"/>
        <v>#DIV/0!</v>
      </c>
      <c r="V21" s="84" t="e">
        <f t="shared" si="8"/>
        <v>#DIV/0!</v>
      </c>
      <c r="W21" s="86"/>
      <c r="X21" s="87"/>
      <c r="Y21" s="88"/>
      <c r="Z21" s="91"/>
    </row>
    <row r="22" spans="1:27" x14ac:dyDescent="0.45">
      <c r="A22" s="79"/>
      <c r="B22" s="82"/>
      <c r="C22" s="82"/>
      <c r="D22" s="82"/>
      <c r="E22" s="82"/>
      <c r="F22" s="82"/>
      <c r="G22" s="81"/>
      <c r="H22" s="81"/>
      <c r="I22" s="81"/>
      <c r="J22" s="83"/>
      <c r="K22" s="83"/>
      <c r="L22" s="81"/>
      <c r="M22" s="81"/>
      <c r="N22" s="81"/>
      <c r="O22" s="83"/>
      <c r="P22" s="83"/>
      <c r="Q22" s="81"/>
      <c r="R22" s="81"/>
      <c r="S22" s="81"/>
      <c r="T22" s="84"/>
      <c r="U22" s="84"/>
      <c r="V22" s="84"/>
      <c r="W22" s="86"/>
      <c r="X22" s="87"/>
      <c r="Y22" s="88"/>
      <c r="Z22" s="91"/>
    </row>
    <row r="23" spans="1:27" x14ac:dyDescent="0.45">
      <c r="A23" s="79"/>
      <c r="B23" s="82"/>
      <c r="C23" s="82"/>
      <c r="D23" s="82"/>
      <c r="E23" s="82"/>
      <c r="F23" s="82"/>
      <c r="G23" s="81"/>
      <c r="H23" s="81"/>
      <c r="I23" s="81"/>
      <c r="J23" s="16">
        <f>(J15-J10)/J10*100</f>
        <v>-5.3591866962902959</v>
      </c>
      <c r="K23" s="16"/>
      <c r="L23" s="16"/>
      <c r="M23" s="16"/>
      <c r="N23" s="16"/>
      <c r="O23" s="16">
        <f>(O15-O10)/O10*100</f>
        <v>-5.1273492005207331</v>
      </c>
      <c r="P23" s="16"/>
      <c r="Q23" s="16"/>
      <c r="R23" s="16"/>
      <c r="S23" s="16"/>
      <c r="T23" s="16">
        <f>(T15-T10)/T10*100</f>
        <v>-6.3507814438104635</v>
      </c>
      <c r="U23" s="16"/>
      <c r="V23" s="16">
        <f>(V15-V10)/V10*100</f>
        <v>-15.914007093576283</v>
      </c>
      <c r="W23" s="86"/>
      <c r="X23" s="87"/>
      <c r="Y23" s="88"/>
      <c r="Z23" s="91"/>
    </row>
    <row r="24" spans="1:27" x14ac:dyDescent="0.45">
      <c r="A24" s="79"/>
      <c r="B24" s="82"/>
      <c r="C24" s="82"/>
      <c r="D24" s="82"/>
      <c r="E24" s="82"/>
      <c r="F24" s="82"/>
      <c r="G24" s="81"/>
      <c r="H24" s="81"/>
      <c r="I24" s="81"/>
      <c r="J24" s="83"/>
      <c r="K24" s="83"/>
      <c r="L24" s="81"/>
      <c r="M24" s="81"/>
      <c r="N24" s="81"/>
      <c r="O24" s="83"/>
      <c r="P24" s="83"/>
      <c r="Q24" s="81"/>
      <c r="R24" s="81"/>
      <c r="S24" s="81"/>
      <c r="T24" s="84"/>
      <c r="U24" s="83"/>
      <c r="V24" s="85"/>
      <c r="W24" s="86"/>
      <c r="X24" s="121"/>
      <c r="Y24" s="88"/>
      <c r="Z24" s="91"/>
    </row>
    <row r="25" spans="1:27" x14ac:dyDescent="0.45">
      <c r="I25" s="12"/>
      <c r="J25" s="12"/>
      <c r="K25" s="83"/>
      <c r="L25" s="12"/>
      <c r="M25" s="12"/>
      <c r="N25" s="12"/>
      <c r="O25" s="12"/>
      <c r="P25" s="83"/>
      <c r="Q25" s="12"/>
      <c r="R25" s="12"/>
      <c r="S25" s="12"/>
      <c r="T25" s="12"/>
      <c r="U25" s="83"/>
      <c r="V25" s="12"/>
      <c r="W25" s="86"/>
      <c r="X25" s="121"/>
      <c r="Y25" s="12"/>
    </row>
    <row r="26" spans="1:27" x14ac:dyDescent="0.45">
      <c r="A26" s="4"/>
      <c r="B26" s="4"/>
      <c r="C26" s="4"/>
      <c r="D26" s="64"/>
      <c r="E26" s="32"/>
      <c r="F26" s="49"/>
      <c r="G26" s="49"/>
      <c r="H26" s="49"/>
      <c r="I26" s="64"/>
      <c r="J26" s="64"/>
      <c r="K26" s="83"/>
      <c r="L26" s="120"/>
      <c r="M26" s="120"/>
      <c r="N26" s="120"/>
      <c r="O26" s="120"/>
      <c r="P26" s="83"/>
      <c r="Q26" s="120"/>
      <c r="R26" s="120"/>
      <c r="S26" s="120"/>
      <c r="T26" s="120"/>
      <c r="U26" s="83"/>
      <c r="V26" s="120"/>
      <c r="W26" s="86"/>
      <c r="X26" s="121"/>
      <c r="Y26" s="64"/>
      <c r="Z26" s="4"/>
      <c r="AA26" s="4"/>
    </row>
    <row r="27" spans="1:27" x14ac:dyDescent="0.45">
      <c r="A27" s="4"/>
      <c r="B27" s="15"/>
      <c r="C27" s="15"/>
      <c r="D27" s="32"/>
      <c r="E27" s="50"/>
      <c r="F27" s="32"/>
      <c r="G27" s="32"/>
      <c r="H27" s="32"/>
      <c r="I27" s="15"/>
      <c r="J27" s="15"/>
      <c r="K27" s="83"/>
      <c r="L27" s="15"/>
      <c r="M27" s="15"/>
      <c r="N27" s="15"/>
      <c r="O27" s="15"/>
      <c r="P27" s="83"/>
      <c r="Q27" s="15"/>
      <c r="R27" s="15"/>
      <c r="S27" s="15"/>
      <c r="T27" s="15"/>
      <c r="U27" s="83"/>
      <c r="V27" s="15"/>
      <c r="W27" s="86"/>
      <c r="X27" s="121"/>
      <c r="Y27" s="4"/>
      <c r="Z27" s="4"/>
      <c r="AA27" s="4"/>
    </row>
    <row r="28" spans="1:27" x14ac:dyDescent="0.45">
      <c r="A28" s="4"/>
      <c r="B28" s="15"/>
      <c r="C28" s="15"/>
      <c r="D28" s="32"/>
      <c r="E28" s="32"/>
      <c r="F28" s="25"/>
      <c r="G28" s="25"/>
      <c r="H28" s="25"/>
      <c r="I28" s="9"/>
      <c r="J28" s="9"/>
      <c r="K28" s="83"/>
      <c r="L28" s="15"/>
      <c r="M28" s="15"/>
      <c r="N28" s="15"/>
      <c r="O28" s="15"/>
      <c r="P28" s="83"/>
      <c r="Q28" s="15"/>
      <c r="R28" s="15"/>
      <c r="S28" s="15"/>
      <c r="T28" s="15"/>
      <c r="U28" s="83"/>
      <c r="V28" s="15"/>
      <c r="W28" s="86"/>
      <c r="X28" s="121"/>
      <c r="Y28" s="4"/>
      <c r="Z28" s="4"/>
      <c r="AA28" s="4"/>
    </row>
    <row r="29" spans="1:27" x14ac:dyDescent="0.45">
      <c r="A29" s="4"/>
      <c r="B29" s="4"/>
      <c r="C29" s="4"/>
      <c r="D29" s="64"/>
      <c r="E29" s="64"/>
      <c r="F29" s="25"/>
      <c r="G29" s="25"/>
      <c r="H29" s="25"/>
      <c r="I29" s="9"/>
      <c r="J29" s="9"/>
      <c r="K29" s="83"/>
      <c r="L29" s="4"/>
      <c r="M29" s="4"/>
      <c r="N29" s="4"/>
      <c r="O29" s="4"/>
      <c r="P29" s="83"/>
      <c r="Q29" s="4"/>
      <c r="R29" s="4"/>
      <c r="S29" s="4"/>
      <c r="T29" s="4"/>
      <c r="U29" s="83"/>
      <c r="V29" s="4"/>
      <c r="W29" s="86"/>
      <c r="X29" s="121"/>
      <c r="Y29" s="4"/>
      <c r="Z29" s="4"/>
      <c r="AA29" s="4"/>
    </row>
    <row r="30" spans="1:27" x14ac:dyDescent="0.45">
      <c r="F30" s="9"/>
      <c r="G30" s="9"/>
      <c r="H30" s="9"/>
      <c r="I30" s="9"/>
      <c r="J30" s="9"/>
    </row>
    <row r="31" spans="1:27" x14ac:dyDescent="0.45">
      <c r="F31" s="9"/>
      <c r="G31" s="9"/>
      <c r="H31" s="9"/>
      <c r="I31" s="9"/>
      <c r="J31" s="9"/>
    </row>
    <row r="32" spans="1:27" x14ac:dyDescent="0.45">
      <c r="F32" s="9"/>
      <c r="G32" s="9"/>
      <c r="H32" s="9"/>
      <c r="I32" s="9"/>
      <c r="J32" s="9"/>
    </row>
    <row r="33" spans="6:10" x14ac:dyDescent="0.45">
      <c r="F33" s="9"/>
      <c r="G33" s="9"/>
      <c r="H33" s="9"/>
      <c r="I33" s="9"/>
      <c r="J33" s="9"/>
    </row>
    <row r="34" spans="6:10" x14ac:dyDescent="0.45">
      <c r="F34" s="9"/>
      <c r="G34" s="9"/>
      <c r="H34" s="9"/>
      <c r="I34" s="9"/>
      <c r="J34" s="9"/>
    </row>
    <row r="35" spans="6:10" x14ac:dyDescent="0.45">
      <c r="F35" s="9"/>
      <c r="G35" s="9"/>
      <c r="H35" s="9"/>
      <c r="I35" s="9"/>
      <c r="J35" s="9"/>
    </row>
    <row r="36" spans="6:10" x14ac:dyDescent="0.45">
      <c r="F36" s="9"/>
      <c r="G36" s="9"/>
      <c r="H36" s="9"/>
      <c r="I36" s="9"/>
      <c r="J36" s="9"/>
    </row>
    <row r="37" spans="6:10" x14ac:dyDescent="0.45">
      <c r="F37" s="9"/>
      <c r="G37" s="9"/>
      <c r="H37" s="9"/>
      <c r="I37" s="9"/>
      <c r="J37" s="9"/>
    </row>
    <row r="38" spans="6:10" x14ac:dyDescent="0.45">
      <c r="F38" s="9"/>
      <c r="G38" s="9"/>
      <c r="H38" s="9"/>
      <c r="I38" s="9"/>
      <c r="J38" s="9"/>
    </row>
    <row r="39" spans="6:10" x14ac:dyDescent="0.45">
      <c r="F39" s="9"/>
      <c r="G39" s="9"/>
      <c r="H39" s="9"/>
      <c r="I39" s="9"/>
      <c r="J39" s="9"/>
    </row>
    <row r="40" spans="6:10" x14ac:dyDescent="0.45">
      <c r="F40" s="9"/>
      <c r="G40" s="9"/>
      <c r="H40" s="9"/>
      <c r="I40" s="9"/>
      <c r="J40" s="9"/>
    </row>
    <row r="41" spans="6:10" x14ac:dyDescent="0.45">
      <c r="F41" s="9"/>
      <c r="G41" s="9"/>
      <c r="H41" s="9"/>
      <c r="I41" s="9"/>
      <c r="J41" s="9"/>
    </row>
  </sheetData>
  <mergeCells count="6">
    <mergeCell ref="B8:F8"/>
    <mergeCell ref="A7:V7"/>
    <mergeCell ref="X7:Z7"/>
    <mergeCell ref="G8:K8"/>
    <mergeCell ref="L8:P8"/>
    <mergeCell ref="Q8:U8"/>
  </mergeCells>
  <hyperlinks>
    <hyperlink ref="A1" location="'Sample List'!A1" display="'Sample List'!A1" xr:uid="{00000000-0004-0000-0400-000000000000}"/>
    <hyperlink ref="B1" location="'Calculations file'!A1" display="'Calculations file'!A1" xr:uid="{00000000-0004-0000-0400-000001000000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</sheetPr>
  <dimension ref="A1:AE39"/>
  <sheetViews>
    <sheetView zoomScale="60" zoomScaleNormal="60" workbookViewId="0">
      <selection activeCell="J23" sqref="J23:V23"/>
    </sheetView>
  </sheetViews>
  <sheetFormatPr defaultRowHeight="13.8" x14ac:dyDescent="0.45"/>
  <cols>
    <col min="1" max="1" width="29.76171875" bestFit="1" customWidth="1"/>
    <col min="2" max="2" width="15.76171875" bestFit="1" customWidth="1"/>
    <col min="4" max="4" width="10.47265625" bestFit="1" customWidth="1"/>
    <col min="5" max="5" width="13.47265625" bestFit="1" customWidth="1"/>
    <col min="6" max="9" width="13.47265625" customWidth="1"/>
    <col min="10" max="10" width="13.234375" bestFit="1" customWidth="1"/>
    <col min="11" max="11" width="11.6171875" bestFit="1" customWidth="1"/>
    <col min="12" max="12" width="18.47265625" bestFit="1" customWidth="1"/>
    <col min="13" max="13" width="16.47265625" bestFit="1" customWidth="1"/>
    <col min="14" max="14" width="13.6171875" customWidth="1"/>
    <col min="15" max="15" width="21.37890625" customWidth="1"/>
    <col min="16" max="16" width="14.76171875" customWidth="1"/>
    <col min="17" max="17" width="17.6171875" customWidth="1"/>
    <col min="18" max="18" width="15.37890625" customWidth="1"/>
    <col min="19" max="19" width="14.47265625" customWidth="1"/>
    <col min="23" max="23" width="19.234375" bestFit="1" customWidth="1"/>
    <col min="24" max="24" width="12.234375" bestFit="1" customWidth="1"/>
    <col min="26" max="26" width="13.234375" bestFit="1" customWidth="1"/>
    <col min="27" max="27" width="8.76171875" bestFit="1" customWidth="1"/>
    <col min="28" max="28" width="18.47265625" bestFit="1" customWidth="1"/>
    <col min="30" max="30" width="18.76171875" customWidth="1"/>
  </cols>
  <sheetData>
    <row r="1" spans="1:31" x14ac:dyDescent="0.45">
      <c r="A1" s="92" t="s">
        <v>78</v>
      </c>
      <c r="B1" s="93" t="s">
        <v>79</v>
      </c>
      <c r="C1" s="7"/>
    </row>
    <row r="2" spans="1:31" ht="14.1" x14ac:dyDescent="0.5">
      <c r="A2" s="1" t="s">
        <v>119</v>
      </c>
      <c r="B2" s="1"/>
      <c r="C2" s="1"/>
    </row>
    <row r="3" spans="1:31" ht="14.1" x14ac:dyDescent="0.5">
      <c r="A3" s="1"/>
      <c r="B3" s="1"/>
      <c r="C3" s="1"/>
    </row>
    <row r="4" spans="1:31" ht="30" x14ac:dyDescent="0.45">
      <c r="A4" s="63" t="s">
        <v>0</v>
      </c>
      <c r="B4" s="68" t="s">
        <v>1</v>
      </c>
      <c r="C4" s="68" t="s">
        <v>2</v>
      </c>
      <c r="D4" s="140" t="s">
        <v>3</v>
      </c>
      <c r="E4" s="140" t="s">
        <v>4</v>
      </c>
      <c r="F4" s="140" t="s">
        <v>5</v>
      </c>
      <c r="G4" s="140" t="s">
        <v>6</v>
      </c>
      <c r="H4" s="140" t="s">
        <v>7</v>
      </c>
      <c r="I4" s="140" t="s">
        <v>8</v>
      </c>
      <c r="J4" s="140" t="s">
        <v>9</v>
      </c>
      <c r="K4" s="140" t="s">
        <v>10</v>
      </c>
      <c r="L4" s="140" t="s">
        <v>11</v>
      </c>
      <c r="M4" s="140" t="s">
        <v>12</v>
      </c>
      <c r="N4" s="140" t="s">
        <v>13</v>
      </c>
      <c r="O4" s="140" t="s">
        <v>14</v>
      </c>
      <c r="P4" s="140" t="s">
        <v>15</v>
      </c>
      <c r="Q4" s="140" t="s">
        <v>16</v>
      </c>
      <c r="Z4" s="57"/>
      <c r="AA4" s="57"/>
      <c r="AB4" s="57"/>
      <c r="AC4" s="57"/>
      <c r="AD4" s="57"/>
      <c r="AE4" s="57"/>
    </row>
    <row r="5" spans="1:31" x14ac:dyDescent="0.45">
      <c r="A5" s="4" t="s">
        <v>29</v>
      </c>
      <c r="B5" s="8" t="s">
        <v>110</v>
      </c>
      <c r="C5" s="71">
        <v>0.63541666666666663</v>
      </c>
      <c r="D5" s="58">
        <v>20</v>
      </c>
      <c r="E5" s="58">
        <v>62</v>
      </c>
      <c r="F5" s="4">
        <v>45</v>
      </c>
      <c r="G5" s="4">
        <v>95</v>
      </c>
      <c r="H5" s="4" t="s">
        <v>96</v>
      </c>
      <c r="I5" s="4">
        <v>40</v>
      </c>
      <c r="J5" s="4">
        <v>3.5</v>
      </c>
      <c r="K5" s="4" t="s">
        <v>97</v>
      </c>
      <c r="L5" s="4" t="s">
        <v>98</v>
      </c>
      <c r="M5" s="4" t="s">
        <v>112</v>
      </c>
      <c r="N5" s="4" t="s">
        <v>100</v>
      </c>
      <c r="O5" s="4">
        <v>0.3</v>
      </c>
      <c r="P5" s="8">
        <v>44296</v>
      </c>
      <c r="Q5" s="10" t="s">
        <v>113</v>
      </c>
      <c r="T5" s="4"/>
      <c r="AA5" s="55"/>
      <c r="AB5" s="55"/>
      <c r="AC5" s="55"/>
      <c r="AD5" s="55"/>
      <c r="AE5" s="55"/>
    </row>
    <row r="6" spans="1:31" ht="14.1" x14ac:dyDescent="0.5">
      <c r="L6" s="1"/>
      <c r="M6" s="1"/>
      <c r="N6" s="1"/>
      <c r="O6" s="1"/>
      <c r="P6" s="1"/>
      <c r="Q6" s="23"/>
      <c r="Z6" s="19"/>
      <c r="AA6" s="55"/>
      <c r="AB6" s="55"/>
      <c r="AC6" s="55"/>
      <c r="AD6" s="56"/>
      <c r="AE6" s="56"/>
    </row>
    <row r="7" spans="1:31" ht="14.1" x14ac:dyDescent="0.5">
      <c r="A7" s="173" t="s">
        <v>19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4"/>
      <c r="X7" s="175" t="s">
        <v>18</v>
      </c>
      <c r="Y7" s="175"/>
      <c r="Z7" s="175"/>
      <c r="AC7" s="55"/>
      <c r="AD7" s="56"/>
      <c r="AE7" s="56"/>
    </row>
    <row r="8" spans="1:31" x14ac:dyDescent="0.45">
      <c r="A8" s="67" t="s">
        <v>23</v>
      </c>
      <c r="B8" s="176" t="s">
        <v>21</v>
      </c>
      <c r="C8" s="176"/>
      <c r="D8" s="176"/>
      <c r="E8" s="176"/>
      <c r="F8" s="176"/>
      <c r="G8" s="177" t="s">
        <v>63</v>
      </c>
      <c r="H8" s="177"/>
      <c r="I8" s="177"/>
      <c r="J8" s="177"/>
      <c r="K8" s="177"/>
      <c r="L8" s="177" t="s">
        <v>64</v>
      </c>
      <c r="M8" s="177"/>
      <c r="N8" s="177"/>
      <c r="O8" s="177"/>
      <c r="P8" s="177"/>
      <c r="Q8" s="177" t="s">
        <v>65</v>
      </c>
      <c r="R8" s="177"/>
      <c r="S8" s="177"/>
      <c r="T8" s="177"/>
      <c r="U8" s="177"/>
      <c r="V8" s="43" t="s">
        <v>66</v>
      </c>
      <c r="W8" s="24"/>
      <c r="X8" s="146" t="s">
        <v>31</v>
      </c>
      <c r="Y8" s="146" t="s">
        <v>20</v>
      </c>
      <c r="Z8" s="78" t="s">
        <v>32</v>
      </c>
      <c r="AC8" s="55"/>
      <c r="AD8" s="56"/>
      <c r="AE8" s="56"/>
    </row>
    <row r="9" spans="1:31" x14ac:dyDescent="0.45">
      <c r="A9" s="4" t="s">
        <v>30</v>
      </c>
      <c r="B9" s="4" t="s">
        <v>24</v>
      </c>
      <c r="C9" s="4" t="s">
        <v>25</v>
      </c>
      <c r="D9" s="4" t="s">
        <v>26</v>
      </c>
      <c r="E9" s="4" t="s">
        <v>62</v>
      </c>
      <c r="F9" s="4" t="s">
        <v>28</v>
      </c>
      <c r="G9" s="4" t="s">
        <v>24</v>
      </c>
      <c r="H9" s="4" t="s">
        <v>25</v>
      </c>
      <c r="I9" s="4" t="s">
        <v>26</v>
      </c>
      <c r="J9" s="4" t="s">
        <v>27</v>
      </c>
      <c r="K9" s="4" t="s">
        <v>28</v>
      </c>
      <c r="L9" s="4" t="s">
        <v>24</v>
      </c>
      <c r="M9" s="4" t="s">
        <v>25</v>
      </c>
      <c r="N9" s="4" t="s">
        <v>26</v>
      </c>
      <c r="O9" s="4" t="s">
        <v>27</v>
      </c>
      <c r="P9" s="4" t="s">
        <v>28</v>
      </c>
      <c r="Q9" s="4" t="s">
        <v>24</v>
      </c>
      <c r="R9" s="4" t="s">
        <v>25</v>
      </c>
      <c r="S9" s="4" t="s">
        <v>26</v>
      </c>
      <c r="T9" s="4" t="s">
        <v>27</v>
      </c>
      <c r="U9" s="4" t="s">
        <v>28</v>
      </c>
      <c r="V9" s="4" t="s">
        <v>67</v>
      </c>
      <c r="W9" s="70"/>
      <c r="X9" s="79">
        <v>1.5</v>
      </c>
      <c r="Y9" s="79">
        <v>1</v>
      </c>
      <c r="Z9" s="81">
        <v>1.5</v>
      </c>
      <c r="AC9" s="55"/>
      <c r="AD9" s="56"/>
      <c r="AE9" s="56"/>
    </row>
    <row r="10" spans="1:31" x14ac:dyDescent="0.45">
      <c r="A10" s="79">
        <v>0</v>
      </c>
      <c r="B10" s="15">
        <v>0.1547</v>
      </c>
      <c r="C10" s="15"/>
      <c r="D10" s="15"/>
      <c r="E10" s="15">
        <f t="shared" ref="E10:E21" si="0">AVERAGE(B10:D10)</f>
        <v>0.1547</v>
      </c>
      <c r="F10" s="15" t="e">
        <f t="shared" ref="F10:F21" si="1">_xlfn.STDEV.S(B10:D10)</f>
        <v>#DIV/0!</v>
      </c>
      <c r="G10" s="5">
        <v>10.007</v>
      </c>
      <c r="H10" s="5">
        <v>10.005000000000001</v>
      </c>
      <c r="I10" s="5">
        <v>10.013</v>
      </c>
      <c r="J10" s="9">
        <f>AVERAGE(G10:I10)</f>
        <v>10.008333333333333</v>
      </c>
      <c r="K10" s="9">
        <f>_xlfn.STDEV.S(G10:I10)</f>
        <v>4.1633319989319495E-3</v>
      </c>
      <c r="L10" s="5">
        <v>9.391</v>
      </c>
      <c r="M10" s="5">
        <v>9.5449999999999999</v>
      </c>
      <c r="N10" s="5">
        <v>9.5950000000000006</v>
      </c>
      <c r="O10" s="9">
        <f>AVERAGE(L10:N10)</f>
        <v>9.5103333333333335</v>
      </c>
      <c r="P10" s="9">
        <f>_xlfn.STDEV.S(L10:N10)</f>
        <v>0.10632654105788161</v>
      </c>
      <c r="Q10" s="145">
        <v>1.1879999999999999</v>
      </c>
      <c r="R10" s="145">
        <v>1.482</v>
      </c>
      <c r="S10" s="145">
        <v>1.452</v>
      </c>
      <c r="T10" s="11">
        <f>AVERAGE(Q10:S10)</f>
        <v>1.3739999999999999</v>
      </c>
      <c r="U10" s="11">
        <f>_xlfn.STDEV.S(Q10:S10)</f>
        <v>0.16177762515255317</v>
      </c>
      <c r="V10" s="11">
        <f>J10*O10*T10/1000</f>
        <v>0.13078087331666666</v>
      </c>
      <c r="W10" s="32"/>
      <c r="X10" s="40"/>
      <c r="Y10" s="12"/>
      <c r="Z10" s="19"/>
      <c r="AA10" s="55"/>
      <c r="AB10" s="55"/>
      <c r="AC10" s="55"/>
      <c r="AD10" s="56"/>
      <c r="AE10" s="56"/>
    </row>
    <row r="11" spans="1:31" x14ac:dyDescent="0.45">
      <c r="A11" s="79">
        <v>2</v>
      </c>
      <c r="B11" s="15">
        <v>0.13100000000000001</v>
      </c>
      <c r="C11" s="15"/>
      <c r="D11" s="15"/>
      <c r="E11" s="15">
        <f t="shared" si="0"/>
        <v>0.13100000000000001</v>
      </c>
      <c r="F11" s="15" t="e">
        <f t="shared" si="1"/>
        <v>#DIV/0!</v>
      </c>
      <c r="G11" s="15">
        <v>9.6240000000000006</v>
      </c>
      <c r="H11" s="15">
        <v>9.5519999999999996</v>
      </c>
      <c r="I11" s="5">
        <v>9.5380000000000003</v>
      </c>
      <c r="J11" s="9">
        <f t="shared" ref="J11:J21" si="2">AVERAGE(G11:I11)</f>
        <v>9.5713333333333335</v>
      </c>
      <c r="K11" s="9">
        <f t="shared" ref="K11:K21" si="3">_xlfn.STDEV.S(G11:I11)</f>
        <v>4.6144699948459537E-2</v>
      </c>
      <c r="L11" s="5">
        <v>9.3819999999999997</v>
      </c>
      <c r="M11" s="5">
        <v>9.5399999999999991</v>
      </c>
      <c r="N11" s="5">
        <v>9.5350000000000001</v>
      </c>
      <c r="O11" s="9">
        <f t="shared" ref="O11:O21" si="4">AVERAGE(L11:N11)</f>
        <v>9.4856666666666651</v>
      </c>
      <c r="P11" s="9">
        <f t="shared" ref="P11:P21" si="5">_xlfn.STDEV.S(L11:N11)</f>
        <v>8.9812768208831689E-2</v>
      </c>
      <c r="Q11" s="145">
        <v>1.1140000000000001</v>
      </c>
      <c r="R11" s="145">
        <v>1.2450000000000001</v>
      </c>
      <c r="S11" s="145">
        <v>1.3240000000000001</v>
      </c>
      <c r="T11" s="11">
        <f t="shared" ref="T11:T21" si="6">AVERAGE(Q11:S11)</f>
        <v>1.2276666666666667</v>
      </c>
      <c r="U11" s="11">
        <f t="shared" ref="U11:U21" si="7">_xlfn.STDEV.S(Q11:S11)</f>
        <v>0.10606758851474531</v>
      </c>
      <c r="V11" s="11">
        <f t="shared" ref="V11:V21" si="8">J11*O11*T11/1000</f>
        <v>0.11146044294570369</v>
      </c>
      <c r="W11" s="32"/>
      <c r="X11" s="40"/>
      <c r="Y11" s="12"/>
      <c r="Z11" s="54"/>
      <c r="AA11" s="56"/>
      <c r="AB11" s="55"/>
      <c r="AC11" s="55"/>
      <c r="AD11" s="55"/>
      <c r="AE11" s="55"/>
    </row>
    <row r="12" spans="1:31" x14ac:dyDescent="0.45">
      <c r="A12" s="79">
        <v>4</v>
      </c>
      <c r="B12" s="15">
        <v>0.12989999999999999</v>
      </c>
      <c r="C12" s="82"/>
      <c r="D12" s="82"/>
      <c r="E12" s="82">
        <f t="shared" si="0"/>
        <v>0.12989999999999999</v>
      </c>
      <c r="F12" s="82" t="e">
        <f t="shared" si="1"/>
        <v>#DIV/0!</v>
      </c>
      <c r="G12" s="5">
        <v>9.7089999999999996</v>
      </c>
      <c r="H12" s="5">
        <v>9.5470000000000006</v>
      </c>
      <c r="I12" s="5">
        <v>9.4670000000000005</v>
      </c>
      <c r="J12" s="83">
        <f t="shared" si="2"/>
        <v>9.5743333333333336</v>
      </c>
      <c r="K12" s="83">
        <f t="shared" si="3"/>
        <v>0.12329368732150567</v>
      </c>
      <c r="L12" s="5">
        <v>9.3670000000000009</v>
      </c>
      <c r="M12" s="5">
        <v>9.4139999999999997</v>
      </c>
      <c r="N12" s="5">
        <v>9.6189999999999998</v>
      </c>
      <c r="O12" s="83">
        <f t="shared" si="4"/>
        <v>9.4666666666666668</v>
      </c>
      <c r="P12" s="83">
        <f t="shared" si="5"/>
        <v>0.13400124377532183</v>
      </c>
      <c r="Q12" s="5">
        <v>1.121</v>
      </c>
      <c r="R12" s="5">
        <v>1.228</v>
      </c>
      <c r="S12" s="5">
        <v>1.327</v>
      </c>
      <c r="T12" s="84">
        <f t="shared" si="6"/>
        <v>1.2253333333333334</v>
      </c>
      <c r="U12" s="84">
        <f t="shared" si="7"/>
        <v>0.10302588671461814</v>
      </c>
      <c r="V12" s="11">
        <f t="shared" si="8"/>
        <v>0.11106056456296298</v>
      </c>
      <c r="W12" s="86"/>
      <c r="X12" s="87"/>
      <c r="Y12" s="88"/>
      <c r="Z12" s="90"/>
      <c r="AA12" s="90"/>
      <c r="AB12" s="90"/>
      <c r="AC12" s="54"/>
      <c r="AD12" s="54"/>
      <c r="AE12" s="54"/>
    </row>
    <row r="13" spans="1:31" x14ac:dyDescent="0.45">
      <c r="A13" s="79">
        <v>6</v>
      </c>
      <c r="B13" s="15">
        <v>0.12959999999999999</v>
      </c>
      <c r="C13" s="82"/>
      <c r="D13" s="82"/>
      <c r="E13" s="82">
        <f t="shared" si="0"/>
        <v>0.12959999999999999</v>
      </c>
      <c r="F13" s="82" t="e">
        <f t="shared" si="1"/>
        <v>#DIV/0!</v>
      </c>
      <c r="G13" s="5">
        <v>9.6219999999999999</v>
      </c>
      <c r="H13" s="5">
        <v>9.57</v>
      </c>
      <c r="I13" s="5">
        <v>9.57</v>
      </c>
      <c r="J13" s="83">
        <f t="shared" si="2"/>
        <v>9.5873333333333335</v>
      </c>
      <c r="K13" s="83">
        <f t="shared" si="3"/>
        <v>3.0022213997860307E-2</v>
      </c>
      <c r="L13" s="5">
        <v>9.3360000000000003</v>
      </c>
      <c r="M13" s="5">
        <v>9.2840000000000007</v>
      </c>
      <c r="N13" s="5">
        <v>9.3360000000000003</v>
      </c>
      <c r="O13" s="83">
        <f t="shared" si="4"/>
        <v>9.3186666666666671</v>
      </c>
      <c r="P13" s="83">
        <f t="shared" si="5"/>
        <v>3.0022213997860307E-2</v>
      </c>
      <c r="Q13" s="5">
        <v>1.1819999999999999</v>
      </c>
      <c r="R13" s="5">
        <v>1.2529999999999999</v>
      </c>
      <c r="S13" s="5">
        <v>1.3959999999999999</v>
      </c>
      <c r="T13" s="84">
        <f t="shared" si="6"/>
        <v>1.2769999999999999</v>
      </c>
      <c r="U13" s="84">
        <f t="shared" si="7"/>
        <v>0.10899999999999999</v>
      </c>
      <c r="V13" s="11">
        <f t="shared" si="8"/>
        <v>0.11408866586044444</v>
      </c>
      <c r="W13" s="86"/>
      <c r="X13" s="87"/>
      <c r="Y13" s="88"/>
      <c r="Z13" s="90"/>
      <c r="AA13" s="90"/>
      <c r="AB13" s="90"/>
      <c r="AC13" s="54"/>
      <c r="AD13" s="54"/>
      <c r="AE13" s="54"/>
    </row>
    <row r="14" spans="1:31" x14ac:dyDescent="0.45">
      <c r="A14" s="79"/>
      <c r="B14" s="15"/>
      <c r="C14" s="82"/>
      <c r="D14" s="82"/>
      <c r="E14" s="82" t="e">
        <f t="shared" si="0"/>
        <v>#DIV/0!</v>
      </c>
      <c r="F14" s="82" t="e">
        <f t="shared" si="1"/>
        <v>#DIV/0!</v>
      </c>
      <c r="J14" s="83" t="e">
        <f t="shared" si="2"/>
        <v>#DIV/0!</v>
      </c>
      <c r="K14" s="83" t="e">
        <f t="shared" si="3"/>
        <v>#DIV/0!</v>
      </c>
      <c r="O14" s="83" t="e">
        <f t="shared" si="4"/>
        <v>#DIV/0!</v>
      </c>
      <c r="P14" s="83" t="e">
        <f t="shared" si="5"/>
        <v>#DIV/0!</v>
      </c>
      <c r="Q14" s="15"/>
      <c r="R14" s="15"/>
      <c r="S14" s="15"/>
      <c r="T14" s="84" t="e">
        <f t="shared" si="6"/>
        <v>#DIV/0!</v>
      </c>
      <c r="U14" s="84" t="e">
        <f t="shared" si="7"/>
        <v>#DIV/0!</v>
      </c>
      <c r="V14" s="11" t="e">
        <f t="shared" si="8"/>
        <v>#DIV/0!</v>
      </c>
      <c r="W14" s="86"/>
      <c r="X14" s="87"/>
      <c r="Y14" s="88"/>
      <c r="Z14" s="91"/>
      <c r="AA14" s="91"/>
      <c r="AB14" s="91"/>
    </row>
    <row r="15" spans="1:31" x14ac:dyDescent="0.45">
      <c r="A15" s="79">
        <v>24</v>
      </c>
      <c r="B15" s="15">
        <v>0.12959999999999999</v>
      </c>
      <c r="C15" s="82"/>
      <c r="D15" s="82"/>
      <c r="E15" s="82">
        <f>AVERAGE(B15:D15)</f>
        <v>0.12959999999999999</v>
      </c>
      <c r="F15" s="82" t="e">
        <f>_xlfn.STDEV.S(B15:D15)</f>
        <v>#DIV/0!</v>
      </c>
      <c r="G15" s="9">
        <v>9.6029999999999998</v>
      </c>
      <c r="H15" s="9">
        <v>9.5210000000000008</v>
      </c>
      <c r="I15" s="9">
        <v>9.5269999999999992</v>
      </c>
      <c r="J15" s="83">
        <f t="shared" si="2"/>
        <v>9.5503333333333345</v>
      </c>
      <c r="K15" s="83">
        <f t="shared" si="3"/>
        <v>4.5709225910458326E-2</v>
      </c>
      <c r="L15" s="15">
        <v>9.234</v>
      </c>
      <c r="M15" s="15">
        <v>9.2530000000000001</v>
      </c>
      <c r="N15" s="15">
        <v>9.4179999999999993</v>
      </c>
      <c r="O15" s="83">
        <f t="shared" si="4"/>
        <v>9.3016666666666676</v>
      </c>
      <c r="P15" s="83">
        <f t="shared" si="5"/>
        <v>0.10119453213159911</v>
      </c>
      <c r="Q15" s="15">
        <v>1.196</v>
      </c>
      <c r="R15" s="15">
        <v>1.226</v>
      </c>
      <c r="S15" s="15">
        <v>1.37</v>
      </c>
      <c r="T15" s="84">
        <f t="shared" si="6"/>
        <v>1.264</v>
      </c>
      <c r="U15" s="84">
        <f t="shared" si="7"/>
        <v>9.3016127633867962E-2</v>
      </c>
      <c r="V15" s="11">
        <f t="shared" si="8"/>
        <v>0.11228619776888892</v>
      </c>
      <c r="W15" s="86"/>
      <c r="X15" s="87"/>
      <c r="Y15" s="88"/>
      <c r="Z15" s="91"/>
      <c r="AA15" s="91"/>
      <c r="AB15" s="91"/>
    </row>
    <row r="16" spans="1:31" x14ac:dyDescent="0.45">
      <c r="A16" s="79">
        <v>48</v>
      </c>
      <c r="B16" s="15">
        <v>0.1288</v>
      </c>
      <c r="C16" s="82"/>
      <c r="D16" s="82"/>
      <c r="E16" s="82">
        <f t="shared" si="0"/>
        <v>0.1288</v>
      </c>
      <c r="F16" s="82" t="e">
        <f t="shared" si="1"/>
        <v>#DIV/0!</v>
      </c>
      <c r="G16" s="81">
        <v>9.5879999999999992</v>
      </c>
      <c r="H16" s="81">
        <v>9.5389999999999997</v>
      </c>
      <c r="I16" s="81">
        <v>9.4559999999999995</v>
      </c>
      <c r="J16" s="83">
        <f t="shared" si="2"/>
        <v>9.5276666666666667</v>
      </c>
      <c r="K16" s="83">
        <f t="shared" si="3"/>
        <v>6.6725807101400553E-2</v>
      </c>
      <c r="L16" s="79">
        <v>9.3010000000000002</v>
      </c>
      <c r="M16" s="79">
        <v>9.3179999999999996</v>
      </c>
      <c r="N16" s="79">
        <v>9.3390000000000004</v>
      </c>
      <c r="O16" s="83">
        <f t="shared" si="4"/>
        <v>9.3193333333333328</v>
      </c>
      <c r="P16" s="83">
        <f t="shared" si="5"/>
        <v>1.9035055380359132E-2</v>
      </c>
      <c r="Q16" s="81">
        <v>1.196</v>
      </c>
      <c r="R16" s="81">
        <v>1.2649999999999999</v>
      </c>
      <c r="S16" s="81">
        <v>1.333</v>
      </c>
      <c r="T16" s="84">
        <f t="shared" si="6"/>
        <v>1.2646666666666666</v>
      </c>
      <c r="U16" s="84">
        <f t="shared" si="7"/>
        <v>6.8500608269805419E-2</v>
      </c>
      <c r="V16" s="11">
        <f t="shared" si="8"/>
        <v>0.11229165230059258</v>
      </c>
      <c r="W16" s="86"/>
      <c r="X16" s="87"/>
      <c r="Y16" s="88"/>
      <c r="Z16" s="91"/>
      <c r="AA16" s="91"/>
      <c r="AB16" s="91"/>
    </row>
    <row r="17" spans="1:28" x14ac:dyDescent="0.45">
      <c r="A17" s="79">
        <v>72</v>
      </c>
      <c r="B17" s="15">
        <v>0.13</v>
      </c>
      <c r="C17" s="82"/>
      <c r="D17" s="82"/>
      <c r="E17" s="82">
        <f>AVERAGE(B17:D17)</f>
        <v>0.13</v>
      </c>
      <c r="F17" s="82" t="e">
        <f>_xlfn.STDEV.S(B17:D17)</f>
        <v>#DIV/0!</v>
      </c>
      <c r="G17" s="81"/>
      <c r="H17" s="81"/>
      <c r="I17" s="81"/>
      <c r="J17" s="83" t="e">
        <f t="shared" si="2"/>
        <v>#DIV/0!</v>
      </c>
      <c r="K17" s="83" t="e">
        <f t="shared" si="3"/>
        <v>#DIV/0!</v>
      </c>
      <c r="L17" s="79"/>
      <c r="M17" s="79"/>
      <c r="N17" s="79"/>
      <c r="O17" s="83" t="e">
        <f t="shared" si="4"/>
        <v>#DIV/0!</v>
      </c>
      <c r="P17" s="83" t="e">
        <f t="shared" si="5"/>
        <v>#DIV/0!</v>
      </c>
      <c r="Q17" s="81"/>
      <c r="R17" s="81"/>
      <c r="S17" s="81"/>
      <c r="T17" s="84" t="e">
        <f t="shared" si="6"/>
        <v>#DIV/0!</v>
      </c>
      <c r="U17" s="84" t="e">
        <f t="shared" si="7"/>
        <v>#DIV/0!</v>
      </c>
      <c r="V17" s="11" t="e">
        <f t="shared" si="8"/>
        <v>#DIV/0!</v>
      </c>
      <c r="W17" s="86"/>
      <c r="X17" s="87"/>
      <c r="Y17" s="88"/>
      <c r="Z17" s="91"/>
      <c r="AA17" s="91"/>
      <c r="AB17" s="91"/>
    </row>
    <row r="18" spans="1:28" x14ac:dyDescent="0.45">
      <c r="A18" s="79">
        <v>96</v>
      </c>
      <c r="B18" s="15">
        <v>0.13039999999999999</v>
      </c>
      <c r="C18" s="82"/>
      <c r="D18" s="82"/>
      <c r="E18" s="82">
        <f t="shared" si="0"/>
        <v>0.13039999999999999</v>
      </c>
      <c r="F18" s="82" t="e">
        <f t="shared" si="1"/>
        <v>#DIV/0!</v>
      </c>
      <c r="G18" s="81"/>
      <c r="H18" s="81"/>
      <c r="I18" s="81"/>
      <c r="J18" s="83" t="e">
        <f t="shared" si="2"/>
        <v>#DIV/0!</v>
      </c>
      <c r="K18" s="83" t="e">
        <f t="shared" si="3"/>
        <v>#DIV/0!</v>
      </c>
      <c r="L18" s="81"/>
      <c r="M18" s="81"/>
      <c r="N18" s="81"/>
      <c r="O18" s="83" t="e">
        <f t="shared" si="4"/>
        <v>#DIV/0!</v>
      </c>
      <c r="P18" s="83" t="e">
        <f t="shared" si="5"/>
        <v>#DIV/0!</v>
      </c>
      <c r="Q18" s="81"/>
      <c r="R18" s="81"/>
      <c r="S18" s="81"/>
      <c r="T18" s="84" t="e">
        <f t="shared" si="6"/>
        <v>#DIV/0!</v>
      </c>
      <c r="U18" s="84" t="e">
        <f t="shared" si="7"/>
        <v>#DIV/0!</v>
      </c>
      <c r="V18" s="11" t="e">
        <f t="shared" si="8"/>
        <v>#DIV/0!</v>
      </c>
      <c r="W18" s="86"/>
      <c r="X18" s="87"/>
      <c r="Y18" s="88"/>
      <c r="Z18" s="91"/>
      <c r="AA18" s="91"/>
      <c r="AB18" s="91"/>
    </row>
    <row r="19" spans="1:28" x14ac:dyDescent="0.45">
      <c r="A19" s="79">
        <v>120</v>
      </c>
      <c r="B19" s="15">
        <v>0.13</v>
      </c>
      <c r="C19" s="82"/>
      <c r="D19" s="82"/>
      <c r="E19" s="82">
        <f t="shared" si="0"/>
        <v>0.13</v>
      </c>
      <c r="F19" s="82" t="e">
        <f t="shared" si="1"/>
        <v>#DIV/0!</v>
      </c>
      <c r="G19" s="81"/>
      <c r="H19" s="81"/>
      <c r="I19" s="81"/>
      <c r="J19" s="83" t="e">
        <f t="shared" si="2"/>
        <v>#DIV/0!</v>
      </c>
      <c r="K19" s="83" t="e">
        <f t="shared" si="3"/>
        <v>#DIV/0!</v>
      </c>
      <c r="L19" s="81"/>
      <c r="M19" s="81"/>
      <c r="N19" s="81"/>
      <c r="O19" s="83" t="e">
        <f t="shared" si="4"/>
        <v>#DIV/0!</v>
      </c>
      <c r="P19" s="83" t="e">
        <f t="shared" si="5"/>
        <v>#DIV/0!</v>
      </c>
      <c r="Q19" s="81"/>
      <c r="R19" s="81"/>
      <c r="S19" s="81"/>
      <c r="T19" s="84" t="e">
        <f t="shared" si="6"/>
        <v>#DIV/0!</v>
      </c>
      <c r="U19" s="84" t="e">
        <f t="shared" si="7"/>
        <v>#DIV/0!</v>
      </c>
      <c r="V19" s="11" t="e">
        <f t="shared" si="8"/>
        <v>#DIV/0!</v>
      </c>
      <c r="W19" s="86"/>
      <c r="X19" s="87"/>
      <c r="Y19" s="88"/>
      <c r="Z19" s="91"/>
      <c r="AA19" s="91"/>
      <c r="AB19" s="91"/>
    </row>
    <row r="20" spans="1:28" x14ac:dyDescent="0.45">
      <c r="A20" s="79">
        <v>144</v>
      </c>
      <c r="B20" s="15">
        <v>0.1308</v>
      </c>
      <c r="C20" s="82"/>
      <c r="D20" s="82"/>
      <c r="E20" s="82">
        <f t="shared" si="0"/>
        <v>0.1308</v>
      </c>
      <c r="F20" s="82" t="e">
        <f t="shared" si="1"/>
        <v>#DIV/0!</v>
      </c>
      <c r="G20" s="81"/>
      <c r="H20" s="81"/>
      <c r="I20" s="81"/>
      <c r="J20" s="83" t="e">
        <f t="shared" si="2"/>
        <v>#DIV/0!</v>
      </c>
      <c r="K20" s="83" t="e">
        <f t="shared" si="3"/>
        <v>#DIV/0!</v>
      </c>
      <c r="L20" s="81"/>
      <c r="M20" s="81"/>
      <c r="N20" s="81"/>
      <c r="O20" s="83" t="e">
        <f t="shared" si="4"/>
        <v>#DIV/0!</v>
      </c>
      <c r="P20" s="83" t="e">
        <f t="shared" si="5"/>
        <v>#DIV/0!</v>
      </c>
      <c r="Q20" s="81"/>
      <c r="R20" s="81"/>
      <c r="S20" s="81"/>
      <c r="T20" s="84" t="e">
        <f t="shared" si="6"/>
        <v>#DIV/0!</v>
      </c>
      <c r="U20" s="84" t="e">
        <f t="shared" si="7"/>
        <v>#DIV/0!</v>
      </c>
      <c r="V20" s="11" t="e">
        <f t="shared" si="8"/>
        <v>#DIV/0!</v>
      </c>
      <c r="W20" s="86"/>
      <c r="X20" s="87"/>
      <c r="Y20" s="88"/>
      <c r="Z20" s="91"/>
      <c r="AA20" s="91"/>
      <c r="AB20" s="91"/>
    </row>
    <row r="21" spans="1:28" x14ac:dyDescent="0.45">
      <c r="A21" s="79">
        <v>168</v>
      </c>
      <c r="B21" s="15">
        <v>0.13020000000000001</v>
      </c>
      <c r="C21" s="82"/>
      <c r="D21" s="82"/>
      <c r="E21" s="82">
        <f t="shared" si="0"/>
        <v>0.13020000000000001</v>
      </c>
      <c r="F21" s="82" t="e">
        <f t="shared" si="1"/>
        <v>#DIV/0!</v>
      </c>
      <c r="G21" s="81"/>
      <c r="H21" s="81"/>
      <c r="I21" s="81"/>
      <c r="J21" s="83" t="e">
        <f t="shared" si="2"/>
        <v>#DIV/0!</v>
      </c>
      <c r="K21" s="83" t="e">
        <f t="shared" si="3"/>
        <v>#DIV/0!</v>
      </c>
      <c r="L21" s="81"/>
      <c r="M21" s="81"/>
      <c r="N21" s="81"/>
      <c r="O21" s="83" t="e">
        <f t="shared" si="4"/>
        <v>#DIV/0!</v>
      </c>
      <c r="P21" s="83" t="e">
        <f t="shared" si="5"/>
        <v>#DIV/0!</v>
      </c>
      <c r="Q21" s="81"/>
      <c r="R21" s="81"/>
      <c r="S21" s="81"/>
      <c r="T21" s="84" t="e">
        <f t="shared" si="6"/>
        <v>#DIV/0!</v>
      </c>
      <c r="U21" s="84" t="e">
        <f t="shared" si="7"/>
        <v>#DIV/0!</v>
      </c>
      <c r="V21" s="11" t="e">
        <f t="shared" si="8"/>
        <v>#DIV/0!</v>
      </c>
      <c r="W21" s="86"/>
      <c r="X21" s="40"/>
      <c r="Y21" s="12"/>
    </row>
    <row r="22" spans="1:28" x14ac:dyDescent="0.45"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</row>
    <row r="23" spans="1:28" x14ac:dyDescent="0.45">
      <c r="I23" s="12"/>
      <c r="J23" s="16">
        <f>(J15-J10)/J10*100</f>
        <v>-4.5761865112406177</v>
      </c>
      <c r="K23" s="16"/>
      <c r="L23" s="16"/>
      <c r="M23" s="16"/>
      <c r="N23" s="16"/>
      <c r="O23" s="16">
        <f>(O15-O10)/O10*100</f>
        <v>-2.1941046580911907</v>
      </c>
      <c r="P23" s="16"/>
      <c r="Q23" s="16"/>
      <c r="R23" s="16"/>
      <c r="S23" s="16"/>
      <c r="T23" s="16">
        <f>(T15-T10)/T10*100</f>
        <v>-8.0058224163027578</v>
      </c>
      <c r="U23" s="16"/>
      <c r="V23" s="16">
        <f>(V15-V10)/V10*100</f>
        <v>-14.141728127931676</v>
      </c>
      <c r="W23" s="86"/>
      <c r="X23" s="12"/>
      <c r="Y23" s="12"/>
    </row>
    <row r="24" spans="1:28" x14ac:dyDescent="0.45">
      <c r="A24" s="4"/>
      <c r="B24" s="4"/>
      <c r="C24" s="4"/>
      <c r="D24" s="64"/>
      <c r="E24" s="32"/>
      <c r="F24" s="49"/>
      <c r="G24" s="49"/>
      <c r="H24" s="49"/>
      <c r="I24" s="64"/>
      <c r="J24" s="64"/>
      <c r="K24" s="83"/>
      <c r="L24" s="81"/>
      <c r="M24" s="81"/>
      <c r="N24" s="81"/>
      <c r="O24" s="83"/>
      <c r="P24" s="83"/>
      <c r="Q24" s="81"/>
      <c r="R24" s="81"/>
      <c r="S24" s="81"/>
      <c r="T24" s="84"/>
      <c r="U24" s="83"/>
      <c r="V24" s="85"/>
      <c r="W24" s="86"/>
      <c r="X24" s="121"/>
      <c r="Y24" s="64"/>
      <c r="Z24" s="4"/>
      <c r="AA24" s="4"/>
    </row>
    <row r="25" spans="1:28" x14ac:dyDescent="0.45">
      <c r="A25" s="4"/>
      <c r="B25" s="15"/>
      <c r="C25" s="15"/>
      <c r="D25" s="32"/>
      <c r="E25" s="50"/>
      <c r="F25" s="32"/>
      <c r="G25" s="32"/>
      <c r="H25" s="32"/>
      <c r="I25" s="15"/>
      <c r="J25" s="15"/>
      <c r="K25" s="83"/>
      <c r="L25" s="12"/>
      <c r="M25" s="12"/>
      <c r="N25" s="12"/>
      <c r="O25" s="12"/>
      <c r="P25" s="83"/>
      <c r="Q25" s="12"/>
      <c r="R25" s="12"/>
      <c r="S25" s="12"/>
      <c r="T25" s="12"/>
      <c r="U25" s="83"/>
      <c r="V25" s="12"/>
      <c r="W25" s="86"/>
      <c r="X25" s="121"/>
      <c r="Y25" s="4"/>
      <c r="Z25" s="4"/>
      <c r="AA25" s="4"/>
    </row>
    <row r="26" spans="1:28" x14ac:dyDescent="0.45">
      <c r="A26" s="4"/>
      <c r="B26" s="15"/>
      <c r="C26" s="15"/>
      <c r="D26" s="32"/>
      <c r="E26" s="32"/>
      <c r="F26" s="25"/>
      <c r="G26" s="25"/>
      <c r="H26" s="25"/>
      <c r="I26" s="9"/>
      <c r="J26" s="9"/>
      <c r="K26" s="83"/>
      <c r="L26" s="120"/>
      <c r="M26" s="120"/>
      <c r="N26" s="120"/>
      <c r="O26" s="120"/>
      <c r="P26" s="83"/>
      <c r="Q26" s="120"/>
      <c r="R26" s="120"/>
      <c r="S26" s="120"/>
      <c r="T26" s="120"/>
      <c r="U26" s="83"/>
      <c r="V26" s="120"/>
      <c r="W26" s="86"/>
      <c r="X26" s="121"/>
      <c r="Y26" s="4"/>
      <c r="Z26" s="4"/>
      <c r="AA26" s="4"/>
    </row>
    <row r="27" spans="1:28" x14ac:dyDescent="0.45">
      <c r="A27" s="4"/>
      <c r="B27" s="4"/>
      <c r="C27" s="4"/>
      <c r="D27" s="64"/>
      <c r="E27" s="64"/>
      <c r="F27" s="25"/>
      <c r="G27" s="25"/>
      <c r="H27" s="25"/>
      <c r="I27" s="9"/>
      <c r="J27" s="9"/>
      <c r="K27" s="83"/>
      <c r="L27" s="15"/>
      <c r="M27" s="15"/>
      <c r="N27" s="15"/>
      <c r="O27" s="15"/>
      <c r="P27" s="83"/>
      <c r="Q27" s="15"/>
      <c r="R27" s="15"/>
      <c r="S27" s="15"/>
      <c r="T27" s="15"/>
      <c r="U27" s="83"/>
      <c r="V27" s="15"/>
      <c r="W27" s="86"/>
      <c r="X27" s="121"/>
      <c r="Y27" s="4"/>
      <c r="Z27" s="4"/>
      <c r="AA27" s="4"/>
    </row>
    <row r="28" spans="1:28" x14ac:dyDescent="0.45">
      <c r="F28" s="9"/>
      <c r="G28" s="9"/>
      <c r="H28" s="9"/>
      <c r="I28" s="9"/>
      <c r="J28" s="9"/>
      <c r="K28" s="83"/>
      <c r="L28" s="15"/>
      <c r="M28" s="15"/>
      <c r="N28" s="15"/>
      <c r="O28" s="15"/>
      <c r="P28" s="83"/>
      <c r="Q28" s="15"/>
      <c r="R28" s="15"/>
      <c r="S28" s="15"/>
      <c r="T28" s="15"/>
      <c r="U28" s="83"/>
      <c r="V28" s="15"/>
      <c r="W28" s="86"/>
      <c r="X28" s="121"/>
    </row>
    <row r="29" spans="1:28" x14ac:dyDescent="0.45">
      <c r="F29" s="9"/>
      <c r="G29" s="9"/>
      <c r="H29" s="9"/>
      <c r="I29" s="9"/>
      <c r="J29" s="9"/>
      <c r="K29" s="83"/>
      <c r="L29" s="4"/>
      <c r="M29" s="4"/>
      <c r="N29" s="4"/>
      <c r="O29" s="4"/>
      <c r="P29" s="83"/>
      <c r="Q29" s="4"/>
      <c r="R29" s="4"/>
      <c r="S29" s="4"/>
      <c r="T29" s="4"/>
      <c r="U29" s="83"/>
      <c r="V29" s="4"/>
      <c r="W29" s="86"/>
      <c r="X29" s="121"/>
    </row>
    <row r="30" spans="1:28" x14ac:dyDescent="0.45">
      <c r="F30" s="9"/>
      <c r="G30" s="9"/>
      <c r="H30" s="9"/>
      <c r="I30" s="9"/>
      <c r="J30" s="9"/>
    </row>
    <row r="31" spans="1:28" x14ac:dyDescent="0.45">
      <c r="F31" s="9"/>
      <c r="G31" s="9"/>
      <c r="H31" s="9"/>
      <c r="I31" s="9"/>
      <c r="J31" s="9"/>
    </row>
    <row r="32" spans="1:28" x14ac:dyDescent="0.45">
      <c r="F32" s="9"/>
      <c r="G32" s="9"/>
      <c r="H32" s="9"/>
      <c r="I32" s="9"/>
      <c r="J32" s="9"/>
    </row>
    <row r="33" spans="6:10" x14ac:dyDescent="0.45">
      <c r="F33" s="9"/>
      <c r="G33" s="9"/>
      <c r="H33" s="9"/>
      <c r="I33" s="9"/>
      <c r="J33" s="9"/>
    </row>
    <row r="34" spans="6:10" x14ac:dyDescent="0.45">
      <c r="F34" s="9"/>
      <c r="G34" s="9"/>
      <c r="H34" s="9"/>
      <c r="I34" s="9"/>
      <c r="J34" s="9"/>
    </row>
    <row r="35" spans="6:10" x14ac:dyDescent="0.45">
      <c r="F35" s="9"/>
      <c r="G35" s="9"/>
      <c r="H35" s="9"/>
      <c r="I35" s="9"/>
      <c r="J35" s="9"/>
    </row>
    <row r="36" spans="6:10" x14ac:dyDescent="0.45">
      <c r="F36" s="9"/>
      <c r="G36" s="9"/>
      <c r="H36" s="9"/>
      <c r="I36" s="9"/>
      <c r="J36" s="9"/>
    </row>
    <row r="37" spans="6:10" x14ac:dyDescent="0.45">
      <c r="F37" s="9"/>
      <c r="G37" s="9"/>
      <c r="H37" s="9"/>
      <c r="I37" s="9"/>
      <c r="J37" s="9"/>
    </row>
    <row r="38" spans="6:10" x14ac:dyDescent="0.45">
      <c r="F38" s="9"/>
      <c r="G38" s="9"/>
      <c r="H38" s="9"/>
      <c r="I38" s="9"/>
      <c r="J38" s="9"/>
    </row>
    <row r="39" spans="6:10" x14ac:dyDescent="0.45">
      <c r="F39" s="9"/>
      <c r="G39" s="9"/>
      <c r="H39" s="9"/>
      <c r="I39" s="9"/>
      <c r="J39" s="9"/>
    </row>
  </sheetData>
  <mergeCells count="6">
    <mergeCell ref="B8:F8"/>
    <mergeCell ref="A7:V7"/>
    <mergeCell ref="X7:Z7"/>
    <mergeCell ref="G8:K8"/>
    <mergeCell ref="L8:P8"/>
    <mergeCell ref="Q8:U8"/>
  </mergeCells>
  <hyperlinks>
    <hyperlink ref="A1" location="'Sample List'!A1" display="'Sample List'!A1" xr:uid="{00000000-0004-0000-0500-000000000000}"/>
    <hyperlink ref="B1" location="'Calculations file'!A1" display="'Calculations file'!A1" xr:uid="{00000000-0004-0000-0500-000001000000}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7030A0"/>
  </sheetPr>
  <dimension ref="A1:AE39"/>
  <sheetViews>
    <sheetView zoomScale="60" zoomScaleNormal="60" workbookViewId="0">
      <selection activeCell="B5" sqref="B5"/>
    </sheetView>
  </sheetViews>
  <sheetFormatPr defaultRowHeight="13.8" x14ac:dyDescent="0.45"/>
  <cols>
    <col min="1" max="1" width="29.76171875" bestFit="1" customWidth="1"/>
    <col min="2" max="2" width="15.76171875" bestFit="1" customWidth="1"/>
    <col min="4" max="4" width="10.47265625" bestFit="1" customWidth="1"/>
    <col min="5" max="5" width="13.47265625" bestFit="1" customWidth="1"/>
    <col min="6" max="9" width="13.47265625" customWidth="1"/>
    <col min="10" max="10" width="13.234375" bestFit="1" customWidth="1"/>
    <col min="11" max="11" width="11.6171875" bestFit="1" customWidth="1"/>
    <col min="12" max="12" width="18.47265625" bestFit="1" customWidth="1"/>
    <col min="13" max="13" width="16.47265625" bestFit="1" customWidth="1"/>
    <col min="14" max="14" width="13.6171875" customWidth="1"/>
    <col min="15" max="15" width="21.37890625" customWidth="1"/>
    <col min="16" max="16" width="14.76171875" customWidth="1"/>
    <col min="17" max="17" width="17.6171875" customWidth="1"/>
    <col min="18" max="18" width="15.37890625" customWidth="1"/>
    <col min="19" max="19" width="14.47265625" customWidth="1"/>
    <col min="23" max="23" width="19.234375" bestFit="1" customWidth="1"/>
    <col min="24" max="24" width="12.234375" bestFit="1" customWidth="1"/>
    <col min="26" max="26" width="13.234375" bestFit="1" customWidth="1"/>
    <col min="27" max="27" width="8.76171875" bestFit="1" customWidth="1"/>
    <col min="28" max="28" width="18.47265625" bestFit="1" customWidth="1"/>
    <col min="30" max="30" width="18.76171875" customWidth="1"/>
  </cols>
  <sheetData>
    <row r="1" spans="1:31" x14ac:dyDescent="0.45">
      <c r="A1" s="92" t="s">
        <v>78</v>
      </c>
      <c r="B1" s="93" t="s">
        <v>79</v>
      </c>
      <c r="C1" s="7"/>
    </row>
    <row r="2" spans="1:31" ht="14.1" x14ac:dyDescent="0.5">
      <c r="A2" s="1" t="s">
        <v>120</v>
      </c>
      <c r="B2" s="1"/>
      <c r="C2" s="1"/>
    </row>
    <row r="3" spans="1:31" ht="14.1" x14ac:dyDescent="0.5">
      <c r="A3" s="1"/>
      <c r="B3" s="1"/>
      <c r="C3" s="1"/>
    </row>
    <row r="4" spans="1:31" ht="30" x14ac:dyDescent="0.45">
      <c r="A4" s="63" t="s">
        <v>0</v>
      </c>
      <c r="B4" s="68" t="s">
        <v>1</v>
      </c>
      <c r="C4" s="68" t="s">
        <v>2</v>
      </c>
      <c r="D4" s="140" t="s">
        <v>3</v>
      </c>
      <c r="E4" s="140" t="s">
        <v>4</v>
      </c>
      <c r="F4" s="140" t="s">
        <v>5</v>
      </c>
      <c r="G4" s="140" t="s">
        <v>6</v>
      </c>
      <c r="H4" s="140" t="s">
        <v>7</v>
      </c>
      <c r="I4" s="140" t="s">
        <v>8</v>
      </c>
      <c r="J4" s="140" t="s">
        <v>9</v>
      </c>
      <c r="K4" s="140" t="s">
        <v>10</v>
      </c>
      <c r="L4" s="140" t="s">
        <v>11</v>
      </c>
      <c r="M4" s="140" t="s">
        <v>12</v>
      </c>
      <c r="N4" s="140" t="s">
        <v>13</v>
      </c>
      <c r="O4" s="140" t="s">
        <v>14</v>
      </c>
      <c r="P4" s="140" t="s">
        <v>15</v>
      </c>
      <c r="Q4" s="140" t="s">
        <v>16</v>
      </c>
      <c r="Z4" s="57"/>
      <c r="AA4" s="57"/>
      <c r="AB4" s="57"/>
      <c r="AC4" s="57"/>
      <c r="AD4" s="57"/>
      <c r="AE4" s="57"/>
    </row>
    <row r="5" spans="1:31" x14ac:dyDescent="0.45">
      <c r="A5" s="4" t="s">
        <v>61</v>
      </c>
      <c r="B5" s="8"/>
      <c r="C5" s="71"/>
      <c r="D5" s="58">
        <v>20</v>
      </c>
      <c r="E5" s="58"/>
      <c r="F5" s="4">
        <v>45</v>
      </c>
      <c r="G5" s="4">
        <v>95</v>
      </c>
      <c r="H5" s="4" t="s">
        <v>96</v>
      </c>
      <c r="I5" s="4"/>
      <c r="J5" s="4"/>
      <c r="K5" s="4" t="s">
        <v>97</v>
      </c>
      <c r="L5" s="4" t="s">
        <v>98</v>
      </c>
      <c r="M5" s="4" t="s">
        <v>99</v>
      </c>
      <c r="N5" s="4" t="s">
        <v>100</v>
      </c>
      <c r="O5" s="4">
        <v>1</v>
      </c>
      <c r="P5" s="8" t="s">
        <v>101</v>
      </c>
      <c r="Q5" s="10" t="s">
        <v>102</v>
      </c>
      <c r="T5" s="4"/>
      <c r="Z5" s="19"/>
      <c r="AA5" s="55"/>
      <c r="AB5" s="55"/>
      <c r="AC5" s="55"/>
      <c r="AD5" s="55"/>
      <c r="AE5" s="55"/>
    </row>
    <row r="6" spans="1:31" ht="14.1" x14ac:dyDescent="0.5">
      <c r="L6" s="1"/>
      <c r="M6" s="1"/>
      <c r="N6" s="1"/>
      <c r="O6" s="1"/>
      <c r="P6" s="1"/>
      <c r="Q6" s="23"/>
      <c r="Z6" s="19"/>
      <c r="AA6" s="55"/>
      <c r="AB6" s="55"/>
      <c r="AC6" s="55"/>
      <c r="AD6" s="56"/>
      <c r="AE6" s="56"/>
    </row>
    <row r="7" spans="1:31" ht="14.1" x14ac:dyDescent="0.5">
      <c r="A7" s="173" t="s">
        <v>19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4"/>
      <c r="X7" s="175" t="s">
        <v>18</v>
      </c>
      <c r="Y7" s="175"/>
      <c r="Z7" s="175"/>
      <c r="AC7" s="55"/>
      <c r="AD7" s="56"/>
      <c r="AE7" s="56"/>
    </row>
    <row r="8" spans="1:31" x14ac:dyDescent="0.45">
      <c r="A8" s="75" t="s">
        <v>23</v>
      </c>
      <c r="B8" s="174" t="s">
        <v>21</v>
      </c>
      <c r="C8" s="174"/>
      <c r="D8" s="174"/>
      <c r="E8" s="174"/>
      <c r="F8" s="174"/>
      <c r="G8" s="172" t="s">
        <v>63</v>
      </c>
      <c r="H8" s="172"/>
      <c r="I8" s="172"/>
      <c r="J8" s="172"/>
      <c r="K8" s="172"/>
      <c r="L8" s="172" t="s">
        <v>64</v>
      </c>
      <c r="M8" s="172"/>
      <c r="N8" s="172"/>
      <c r="O8" s="172"/>
      <c r="P8" s="172"/>
      <c r="Q8" s="172" t="s">
        <v>65</v>
      </c>
      <c r="R8" s="172"/>
      <c r="S8" s="172"/>
      <c r="T8" s="172"/>
      <c r="U8" s="172"/>
      <c r="V8" s="76" t="s">
        <v>66</v>
      </c>
      <c r="W8" s="77"/>
      <c r="X8" s="141" t="s">
        <v>31</v>
      </c>
      <c r="Y8" s="141" t="s">
        <v>20</v>
      </c>
      <c r="Z8" s="78" t="s">
        <v>32</v>
      </c>
      <c r="AC8" s="55"/>
      <c r="AD8" s="56"/>
      <c r="AE8" s="56"/>
    </row>
    <row r="9" spans="1:31" x14ac:dyDescent="0.45">
      <c r="A9" s="79" t="s">
        <v>30</v>
      </c>
      <c r="B9" s="79" t="s">
        <v>24</v>
      </c>
      <c r="C9" s="79" t="s">
        <v>25</v>
      </c>
      <c r="D9" s="79" t="s">
        <v>26</v>
      </c>
      <c r="E9" s="79" t="s">
        <v>62</v>
      </c>
      <c r="F9" s="79" t="s">
        <v>28</v>
      </c>
      <c r="G9" s="79" t="s">
        <v>24</v>
      </c>
      <c r="H9" s="79" t="s">
        <v>25</v>
      </c>
      <c r="I9" s="79" t="s">
        <v>26</v>
      </c>
      <c r="J9" s="79" t="s">
        <v>27</v>
      </c>
      <c r="K9" s="79" t="s">
        <v>28</v>
      </c>
      <c r="L9" s="79" t="s">
        <v>24</v>
      </c>
      <c r="M9" s="79" t="s">
        <v>25</v>
      </c>
      <c r="N9" s="79" t="s">
        <v>26</v>
      </c>
      <c r="O9" s="79" t="s">
        <v>27</v>
      </c>
      <c r="P9" s="79" t="s">
        <v>28</v>
      </c>
      <c r="Q9" s="79" t="s">
        <v>24</v>
      </c>
      <c r="R9" s="79" t="s">
        <v>25</v>
      </c>
      <c r="S9" s="79" t="s">
        <v>26</v>
      </c>
      <c r="T9" s="79" t="s">
        <v>27</v>
      </c>
      <c r="U9" s="79" t="s">
        <v>28</v>
      </c>
      <c r="V9" s="79" t="s">
        <v>67</v>
      </c>
      <c r="W9" s="80"/>
      <c r="X9" s="79">
        <v>10</v>
      </c>
      <c r="Y9" s="79">
        <v>1</v>
      </c>
      <c r="Z9" s="81">
        <v>10</v>
      </c>
      <c r="AC9" s="55"/>
      <c r="AD9" s="56"/>
      <c r="AE9" s="56"/>
    </row>
    <row r="10" spans="1:31" x14ac:dyDescent="0.45">
      <c r="A10" s="79">
        <v>0</v>
      </c>
      <c r="B10" s="82"/>
      <c r="C10" s="82"/>
      <c r="D10" s="82"/>
      <c r="E10" s="82" t="e">
        <f t="shared" ref="E10:E21" si="0">AVERAGE(B10:D10)</f>
        <v>#DIV/0!</v>
      </c>
      <c r="F10" s="82" t="e">
        <f t="shared" ref="F10:F21" si="1">_xlfn.STDEV.S(B10:D10)</f>
        <v>#DIV/0!</v>
      </c>
      <c r="G10" s="81"/>
      <c r="H10" s="81"/>
      <c r="I10" s="81"/>
      <c r="J10" s="83" t="e">
        <f>AVERAGE(G10:I10)</f>
        <v>#DIV/0!</v>
      </c>
      <c r="K10" s="83" t="e">
        <f>_xlfn.STDEV.S(G10:I10)</f>
        <v>#DIV/0!</v>
      </c>
      <c r="L10" s="81"/>
      <c r="M10" s="81"/>
      <c r="N10" s="81"/>
      <c r="O10" s="83" t="e">
        <f>AVERAGE(L10:N10)</f>
        <v>#DIV/0!</v>
      </c>
      <c r="P10" s="83" t="e">
        <f>_xlfn.STDEV.S(L10:N10)</f>
        <v>#DIV/0!</v>
      </c>
      <c r="Q10" s="81"/>
      <c r="R10" s="81"/>
      <c r="S10" s="81"/>
      <c r="T10" s="84" t="e">
        <f>AVERAGE(Q10:S10)</f>
        <v>#DIV/0!</v>
      </c>
      <c r="U10" s="84" t="e">
        <f>_xlfn.STDEV.S(Q10:S10)</f>
        <v>#DIV/0!</v>
      </c>
      <c r="V10" s="84" t="e">
        <f>J10*O10*T10/1000</f>
        <v>#DIV/0!</v>
      </c>
      <c r="W10" s="86"/>
      <c r="X10" s="87"/>
      <c r="Y10" s="88"/>
      <c r="Z10" s="89"/>
      <c r="AA10" s="55"/>
      <c r="AB10" s="55"/>
      <c r="AC10" s="55"/>
      <c r="AD10" s="56"/>
      <c r="AE10" s="56"/>
    </row>
    <row r="11" spans="1:31" x14ac:dyDescent="0.45">
      <c r="A11" s="79">
        <v>2</v>
      </c>
      <c r="B11" s="82"/>
      <c r="C11" s="82"/>
      <c r="D11" s="82"/>
      <c r="E11" s="82" t="e">
        <f t="shared" si="0"/>
        <v>#DIV/0!</v>
      </c>
      <c r="F11" s="82" t="e">
        <f t="shared" si="1"/>
        <v>#DIV/0!</v>
      </c>
      <c r="G11" s="81"/>
      <c r="H11" s="81"/>
      <c r="I11" s="81"/>
      <c r="J11" s="83" t="e">
        <f t="shared" ref="J11:J21" si="2">AVERAGE(G11:I11)</f>
        <v>#DIV/0!</v>
      </c>
      <c r="K11" s="83" t="e">
        <f t="shared" ref="K11:K21" si="3">_xlfn.STDEV.S(G11:I11)</f>
        <v>#DIV/0!</v>
      </c>
      <c r="L11" s="81"/>
      <c r="M11" s="81"/>
      <c r="N11" s="81"/>
      <c r="O11" s="83" t="e">
        <f t="shared" ref="O11:O21" si="4">AVERAGE(L11:N11)</f>
        <v>#DIV/0!</v>
      </c>
      <c r="P11" s="83" t="e">
        <f t="shared" ref="P11:P21" si="5">_xlfn.STDEV.S(L11:N11)</f>
        <v>#DIV/0!</v>
      </c>
      <c r="Q11" s="81"/>
      <c r="R11" s="81"/>
      <c r="S11" s="81"/>
      <c r="T11" s="84" t="e">
        <f t="shared" ref="T11:T21" si="6">AVERAGE(Q11:S11)</f>
        <v>#DIV/0!</v>
      </c>
      <c r="U11" s="84" t="e">
        <f t="shared" ref="U11:U21" si="7">_xlfn.STDEV.S(Q11:S11)</f>
        <v>#DIV/0!</v>
      </c>
      <c r="V11" s="84" t="e">
        <f t="shared" ref="V11:V21" si="8">J11*O11*T11/1000</f>
        <v>#DIV/0!</v>
      </c>
      <c r="W11" s="86"/>
      <c r="X11" s="87"/>
      <c r="Y11" s="88"/>
      <c r="Z11" s="90"/>
      <c r="AA11" s="56"/>
      <c r="AB11" s="55"/>
      <c r="AC11" s="55"/>
      <c r="AD11" s="55"/>
      <c r="AE11" s="55"/>
    </row>
    <row r="12" spans="1:31" x14ac:dyDescent="0.45">
      <c r="A12" s="79">
        <v>4</v>
      </c>
      <c r="B12" s="82"/>
      <c r="C12" s="82"/>
      <c r="D12" s="82"/>
      <c r="E12" s="82" t="e">
        <f t="shared" si="0"/>
        <v>#DIV/0!</v>
      </c>
      <c r="F12" s="82" t="e">
        <f t="shared" si="1"/>
        <v>#DIV/0!</v>
      </c>
      <c r="G12" s="81"/>
      <c r="H12" s="81"/>
      <c r="I12" s="81"/>
      <c r="J12" s="83" t="e">
        <f t="shared" si="2"/>
        <v>#DIV/0!</v>
      </c>
      <c r="K12" s="83" t="e">
        <f t="shared" si="3"/>
        <v>#DIV/0!</v>
      </c>
      <c r="L12" s="81"/>
      <c r="M12" s="81"/>
      <c r="N12" s="81"/>
      <c r="O12" s="83" t="e">
        <f t="shared" si="4"/>
        <v>#DIV/0!</v>
      </c>
      <c r="P12" s="83" t="e">
        <f t="shared" si="5"/>
        <v>#DIV/0!</v>
      </c>
      <c r="Q12" s="81"/>
      <c r="R12" s="81"/>
      <c r="S12" s="81"/>
      <c r="T12" s="84" t="e">
        <f t="shared" si="6"/>
        <v>#DIV/0!</v>
      </c>
      <c r="U12" s="84" t="e">
        <f t="shared" si="7"/>
        <v>#DIV/0!</v>
      </c>
      <c r="V12" s="84" t="e">
        <f t="shared" si="8"/>
        <v>#DIV/0!</v>
      </c>
      <c r="W12" s="86"/>
      <c r="X12" s="87"/>
      <c r="Y12" s="88"/>
      <c r="Z12" s="90"/>
      <c r="AA12" s="54"/>
      <c r="AB12" s="54"/>
      <c r="AC12" s="54"/>
      <c r="AD12" s="54"/>
      <c r="AE12" s="54"/>
    </row>
    <row r="13" spans="1:31" x14ac:dyDescent="0.45">
      <c r="A13" s="79">
        <v>6</v>
      </c>
      <c r="B13" s="82"/>
      <c r="C13" s="82"/>
      <c r="D13" s="82"/>
      <c r="E13" s="82" t="e">
        <f t="shared" si="0"/>
        <v>#DIV/0!</v>
      </c>
      <c r="F13" s="82" t="e">
        <f t="shared" si="1"/>
        <v>#DIV/0!</v>
      </c>
      <c r="G13" s="81"/>
      <c r="H13" s="81"/>
      <c r="I13" s="81"/>
      <c r="J13" s="83" t="e">
        <f t="shared" si="2"/>
        <v>#DIV/0!</v>
      </c>
      <c r="K13" s="83" t="e">
        <f t="shared" si="3"/>
        <v>#DIV/0!</v>
      </c>
      <c r="L13" s="81"/>
      <c r="M13" s="81"/>
      <c r="N13" s="81"/>
      <c r="O13" s="83" t="e">
        <f t="shared" si="4"/>
        <v>#DIV/0!</v>
      </c>
      <c r="P13" s="83" t="e">
        <f t="shared" si="5"/>
        <v>#DIV/0!</v>
      </c>
      <c r="Q13" s="81"/>
      <c r="R13" s="81"/>
      <c r="S13" s="81"/>
      <c r="T13" s="84" t="e">
        <f t="shared" si="6"/>
        <v>#DIV/0!</v>
      </c>
      <c r="U13" s="84" t="e">
        <f t="shared" si="7"/>
        <v>#DIV/0!</v>
      </c>
      <c r="V13" s="84" t="e">
        <f t="shared" si="8"/>
        <v>#DIV/0!</v>
      </c>
      <c r="W13" s="86"/>
      <c r="X13" s="87"/>
      <c r="Y13" s="88"/>
      <c r="Z13" s="90"/>
      <c r="AA13" s="54"/>
      <c r="AB13" s="54"/>
      <c r="AC13" s="54"/>
      <c r="AD13" s="54"/>
      <c r="AE13" s="54"/>
    </row>
    <row r="14" spans="1:31" x14ac:dyDescent="0.45">
      <c r="A14" s="79"/>
      <c r="B14" s="82"/>
      <c r="C14" s="82"/>
      <c r="D14" s="82"/>
      <c r="E14" s="82" t="e">
        <f t="shared" si="0"/>
        <v>#DIV/0!</v>
      </c>
      <c r="F14" s="82" t="e">
        <f t="shared" si="1"/>
        <v>#DIV/0!</v>
      </c>
      <c r="G14" s="83"/>
      <c r="H14" s="83"/>
      <c r="I14" s="83"/>
      <c r="J14" s="83" t="e">
        <f t="shared" si="2"/>
        <v>#DIV/0!</v>
      </c>
      <c r="K14" s="83" t="e">
        <f t="shared" si="3"/>
        <v>#DIV/0!</v>
      </c>
      <c r="L14" s="82"/>
      <c r="M14" s="82"/>
      <c r="N14" s="82"/>
      <c r="O14" s="83" t="e">
        <f t="shared" si="4"/>
        <v>#DIV/0!</v>
      </c>
      <c r="P14" s="83" t="e">
        <f t="shared" si="5"/>
        <v>#DIV/0!</v>
      </c>
      <c r="Q14" s="82"/>
      <c r="R14" s="82"/>
      <c r="S14" s="82"/>
      <c r="T14" s="84" t="e">
        <f t="shared" si="6"/>
        <v>#DIV/0!</v>
      </c>
      <c r="U14" s="84" t="e">
        <f t="shared" si="7"/>
        <v>#DIV/0!</v>
      </c>
      <c r="V14" s="84" t="e">
        <f t="shared" si="8"/>
        <v>#DIV/0!</v>
      </c>
      <c r="W14" s="86"/>
      <c r="X14" s="87"/>
      <c r="Y14" s="88"/>
      <c r="Z14" s="91"/>
    </row>
    <row r="15" spans="1:31" x14ac:dyDescent="0.45">
      <c r="A15" s="79">
        <v>24</v>
      </c>
      <c r="B15" s="82"/>
      <c r="C15" s="82"/>
      <c r="D15" s="82"/>
      <c r="E15" s="82" t="e">
        <f t="shared" si="0"/>
        <v>#DIV/0!</v>
      </c>
      <c r="F15" s="82" t="e">
        <f t="shared" si="1"/>
        <v>#DIV/0!</v>
      </c>
      <c r="G15" s="83"/>
      <c r="H15" s="83"/>
      <c r="I15" s="83"/>
      <c r="J15" s="83" t="e">
        <f t="shared" si="2"/>
        <v>#DIV/0!</v>
      </c>
      <c r="K15" s="83" t="e">
        <f t="shared" si="3"/>
        <v>#DIV/0!</v>
      </c>
      <c r="L15" s="82"/>
      <c r="M15" s="82"/>
      <c r="N15" s="82"/>
      <c r="O15" s="83" t="e">
        <f t="shared" si="4"/>
        <v>#DIV/0!</v>
      </c>
      <c r="P15" s="83" t="e">
        <f t="shared" si="5"/>
        <v>#DIV/0!</v>
      </c>
      <c r="Q15" s="82"/>
      <c r="R15" s="82"/>
      <c r="S15" s="82"/>
      <c r="T15" s="84" t="e">
        <f t="shared" si="6"/>
        <v>#DIV/0!</v>
      </c>
      <c r="U15" s="84" t="e">
        <f t="shared" si="7"/>
        <v>#DIV/0!</v>
      </c>
      <c r="V15" s="84" t="e">
        <f t="shared" si="8"/>
        <v>#DIV/0!</v>
      </c>
      <c r="W15" s="86"/>
      <c r="X15" s="87"/>
      <c r="Y15" s="88"/>
      <c r="Z15" s="91"/>
    </row>
    <row r="16" spans="1:31" x14ac:dyDescent="0.45">
      <c r="A16" s="79">
        <v>48</v>
      </c>
      <c r="B16" s="82"/>
      <c r="C16" s="82"/>
      <c r="D16" s="82"/>
      <c r="E16" s="82" t="e">
        <f t="shared" si="0"/>
        <v>#DIV/0!</v>
      </c>
      <c r="F16" s="82" t="e">
        <f t="shared" si="1"/>
        <v>#DIV/0!</v>
      </c>
      <c r="G16" s="81"/>
      <c r="H16" s="81"/>
      <c r="I16" s="81"/>
      <c r="J16" s="83" t="e">
        <f t="shared" si="2"/>
        <v>#DIV/0!</v>
      </c>
      <c r="K16" s="83" t="e">
        <f t="shared" si="3"/>
        <v>#DIV/0!</v>
      </c>
      <c r="L16" s="79"/>
      <c r="M16" s="79"/>
      <c r="N16" s="79"/>
      <c r="O16" s="83" t="e">
        <f t="shared" si="4"/>
        <v>#DIV/0!</v>
      </c>
      <c r="P16" s="83" t="e">
        <f t="shared" si="5"/>
        <v>#DIV/0!</v>
      </c>
      <c r="Q16" s="81"/>
      <c r="R16" s="81"/>
      <c r="S16" s="81"/>
      <c r="T16" s="84" t="e">
        <f t="shared" si="6"/>
        <v>#DIV/0!</v>
      </c>
      <c r="U16" s="84" t="e">
        <f t="shared" si="7"/>
        <v>#DIV/0!</v>
      </c>
      <c r="V16" s="84" t="e">
        <f t="shared" si="8"/>
        <v>#DIV/0!</v>
      </c>
      <c r="W16" s="86"/>
      <c r="X16" s="87"/>
      <c r="Y16" s="88"/>
      <c r="Z16" s="91"/>
    </row>
    <row r="17" spans="1:27" x14ac:dyDescent="0.45">
      <c r="A17" s="79">
        <v>72</v>
      </c>
      <c r="B17" s="82"/>
      <c r="C17" s="82"/>
      <c r="D17" s="82"/>
      <c r="E17" s="82" t="e">
        <f t="shared" si="0"/>
        <v>#DIV/0!</v>
      </c>
      <c r="F17" s="82" t="e">
        <f t="shared" si="1"/>
        <v>#DIV/0!</v>
      </c>
      <c r="G17" s="81"/>
      <c r="H17" s="81"/>
      <c r="I17" s="81"/>
      <c r="J17" s="83" t="e">
        <f t="shared" si="2"/>
        <v>#DIV/0!</v>
      </c>
      <c r="K17" s="83" t="e">
        <f t="shared" si="3"/>
        <v>#DIV/0!</v>
      </c>
      <c r="L17" s="79"/>
      <c r="M17" s="79"/>
      <c r="N17" s="79"/>
      <c r="O17" s="83" t="e">
        <f t="shared" si="4"/>
        <v>#DIV/0!</v>
      </c>
      <c r="P17" s="83" t="e">
        <f t="shared" si="5"/>
        <v>#DIV/0!</v>
      </c>
      <c r="Q17" s="81"/>
      <c r="R17" s="81"/>
      <c r="S17" s="81"/>
      <c r="T17" s="84" t="e">
        <f t="shared" si="6"/>
        <v>#DIV/0!</v>
      </c>
      <c r="U17" s="84" t="e">
        <f t="shared" si="7"/>
        <v>#DIV/0!</v>
      </c>
      <c r="V17" s="84" t="e">
        <f t="shared" si="8"/>
        <v>#DIV/0!</v>
      </c>
      <c r="W17" s="86"/>
      <c r="X17" s="87"/>
      <c r="Y17" s="88"/>
      <c r="Z17" s="91"/>
    </row>
    <row r="18" spans="1:27" x14ac:dyDescent="0.45">
      <c r="A18" s="79">
        <v>96</v>
      </c>
      <c r="B18" s="82"/>
      <c r="C18" s="82"/>
      <c r="D18" s="82"/>
      <c r="E18" s="82" t="e">
        <f t="shared" si="0"/>
        <v>#DIV/0!</v>
      </c>
      <c r="F18" s="82" t="e">
        <f t="shared" si="1"/>
        <v>#DIV/0!</v>
      </c>
      <c r="G18" s="81"/>
      <c r="H18" s="81"/>
      <c r="I18" s="81"/>
      <c r="J18" s="83" t="e">
        <f t="shared" si="2"/>
        <v>#DIV/0!</v>
      </c>
      <c r="K18" s="83" t="e">
        <f t="shared" si="3"/>
        <v>#DIV/0!</v>
      </c>
      <c r="L18" s="81"/>
      <c r="M18" s="81"/>
      <c r="N18" s="81"/>
      <c r="O18" s="83" t="e">
        <f t="shared" si="4"/>
        <v>#DIV/0!</v>
      </c>
      <c r="P18" s="83" t="e">
        <f t="shared" si="5"/>
        <v>#DIV/0!</v>
      </c>
      <c r="Q18" s="81"/>
      <c r="R18" s="81"/>
      <c r="S18" s="81"/>
      <c r="T18" s="84" t="e">
        <f t="shared" si="6"/>
        <v>#DIV/0!</v>
      </c>
      <c r="U18" s="84" t="e">
        <f t="shared" si="7"/>
        <v>#DIV/0!</v>
      </c>
      <c r="V18" s="84" t="e">
        <f t="shared" si="8"/>
        <v>#DIV/0!</v>
      </c>
      <c r="W18" s="86"/>
      <c r="X18" s="87"/>
      <c r="Y18" s="88"/>
      <c r="Z18" s="91"/>
    </row>
    <row r="19" spans="1:27" x14ac:dyDescent="0.45">
      <c r="A19" s="79">
        <v>120</v>
      </c>
      <c r="B19" s="82"/>
      <c r="C19" s="82"/>
      <c r="D19" s="82"/>
      <c r="E19" s="82" t="e">
        <f t="shared" si="0"/>
        <v>#DIV/0!</v>
      </c>
      <c r="F19" s="82" t="e">
        <f t="shared" si="1"/>
        <v>#DIV/0!</v>
      </c>
      <c r="G19" s="81"/>
      <c r="H19" s="81"/>
      <c r="I19" s="81"/>
      <c r="J19" s="83" t="e">
        <f t="shared" si="2"/>
        <v>#DIV/0!</v>
      </c>
      <c r="K19" s="83" t="e">
        <f t="shared" si="3"/>
        <v>#DIV/0!</v>
      </c>
      <c r="L19" s="81"/>
      <c r="M19" s="81"/>
      <c r="N19" s="81"/>
      <c r="O19" s="83" t="e">
        <f t="shared" si="4"/>
        <v>#DIV/0!</v>
      </c>
      <c r="P19" s="83" t="e">
        <f t="shared" si="5"/>
        <v>#DIV/0!</v>
      </c>
      <c r="Q19" s="81"/>
      <c r="R19" s="81"/>
      <c r="S19" s="81"/>
      <c r="T19" s="84" t="e">
        <f t="shared" si="6"/>
        <v>#DIV/0!</v>
      </c>
      <c r="U19" s="84" t="e">
        <f t="shared" si="7"/>
        <v>#DIV/0!</v>
      </c>
      <c r="V19" s="84" t="e">
        <f t="shared" si="8"/>
        <v>#DIV/0!</v>
      </c>
      <c r="W19" s="86"/>
      <c r="X19" s="87"/>
      <c r="Y19" s="88"/>
      <c r="Z19" s="91"/>
    </row>
    <row r="20" spans="1:27" x14ac:dyDescent="0.45">
      <c r="A20" s="79">
        <v>144</v>
      </c>
      <c r="B20" s="82"/>
      <c r="C20" s="82"/>
      <c r="D20" s="82"/>
      <c r="E20" s="82" t="e">
        <f t="shared" si="0"/>
        <v>#DIV/0!</v>
      </c>
      <c r="F20" s="82" t="e">
        <f t="shared" si="1"/>
        <v>#DIV/0!</v>
      </c>
      <c r="G20" s="81"/>
      <c r="H20" s="81"/>
      <c r="I20" s="81"/>
      <c r="J20" s="83" t="e">
        <f t="shared" si="2"/>
        <v>#DIV/0!</v>
      </c>
      <c r="K20" s="83" t="e">
        <f t="shared" si="3"/>
        <v>#DIV/0!</v>
      </c>
      <c r="L20" s="81"/>
      <c r="M20" s="81"/>
      <c r="N20" s="81"/>
      <c r="O20" s="83" t="e">
        <f t="shared" si="4"/>
        <v>#DIV/0!</v>
      </c>
      <c r="P20" s="83" t="e">
        <f t="shared" si="5"/>
        <v>#DIV/0!</v>
      </c>
      <c r="Q20" s="81"/>
      <c r="R20" s="81"/>
      <c r="S20" s="81"/>
      <c r="T20" s="84" t="e">
        <f t="shared" si="6"/>
        <v>#DIV/0!</v>
      </c>
      <c r="U20" s="84" t="e">
        <f t="shared" si="7"/>
        <v>#DIV/0!</v>
      </c>
      <c r="V20" s="84" t="e">
        <f t="shared" si="8"/>
        <v>#DIV/0!</v>
      </c>
      <c r="W20" s="86"/>
      <c r="X20" s="87"/>
      <c r="Y20" s="88"/>
      <c r="Z20" s="91"/>
    </row>
    <row r="21" spans="1:27" x14ac:dyDescent="0.45">
      <c r="A21" s="79">
        <v>168</v>
      </c>
      <c r="B21" s="82"/>
      <c r="C21" s="82"/>
      <c r="D21" s="82"/>
      <c r="E21" s="82" t="e">
        <f t="shared" si="0"/>
        <v>#DIV/0!</v>
      </c>
      <c r="F21" s="82" t="e">
        <f t="shared" si="1"/>
        <v>#DIV/0!</v>
      </c>
      <c r="G21" s="81"/>
      <c r="H21" s="81"/>
      <c r="I21" s="81"/>
      <c r="J21" s="83" t="e">
        <f t="shared" si="2"/>
        <v>#DIV/0!</v>
      </c>
      <c r="K21" s="83" t="e">
        <f t="shared" si="3"/>
        <v>#DIV/0!</v>
      </c>
      <c r="L21" s="81"/>
      <c r="M21" s="81"/>
      <c r="N21" s="81"/>
      <c r="O21" s="83" t="e">
        <f t="shared" si="4"/>
        <v>#DIV/0!</v>
      </c>
      <c r="P21" s="83" t="e">
        <f t="shared" si="5"/>
        <v>#DIV/0!</v>
      </c>
      <c r="Q21" s="81"/>
      <c r="R21" s="81"/>
      <c r="S21" s="81"/>
      <c r="T21" s="84" t="e">
        <f t="shared" si="6"/>
        <v>#DIV/0!</v>
      </c>
      <c r="U21" s="84" t="e">
        <f t="shared" si="7"/>
        <v>#DIV/0!</v>
      </c>
      <c r="V21" s="84" t="e">
        <f t="shared" si="8"/>
        <v>#DIV/0!</v>
      </c>
      <c r="W21" s="86"/>
      <c r="X21" s="87"/>
      <c r="Y21" s="88"/>
      <c r="Z21" s="91"/>
    </row>
    <row r="22" spans="1:27" x14ac:dyDescent="0.45"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</row>
    <row r="23" spans="1:27" x14ac:dyDescent="0.45">
      <c r="I23" s="12"/>
      <c r="J23" s="12"/>
      <c r="K23" s="83"/>
      <c r="L23" s="81"/>
      <c r="M23" s="81"/>
      <c r="N23" s="81"/>
      <c r="O23" s="83"/>
      <c r="P23" s="83"/>
      <c r="Q23" s="81"/>
      <c r="R23" s="81"/>
      <c r="S23" s="81"/>
      <c r="T23" s="84"/>
      <c r="U23" s="83"/>
      <c r="V23" s="85"/>
      <c r="W23" s="86"/>
      <c r="X23" s="12"/>
      <c r="Y23" s="12"/>
    </row>
    <row r="24" spans="1:27" x14ac:dyDescent="0.45">
      <c r="A24" s="4"/>
      <c r="B24" s="4"/>
      <c r="C24" s="4"/>
      <c r="D24" s="64"/>
      <c r="E24" s="32"/>
      <c r="F24" s="49"/>
      <c r="G24" s="49"/>
      <c r="H24" s="49"/>
      <c r="I24" s="64"/>
      <c r="J24" s="64"/>
      <c r="K24" s="83"/>
      <c r="L24" s="81"/>
      <c r="M24" s="81"/>
      <c r="N24" s="81"/>
      <c r="O24" s="83"/>
      <c r="P24" s="83"/>
      <c r="Q24" s="81"/>
      <c r="R24" s="81"/>
      <c r="S24" s="81"/>
      <c r="T24" s="84"/>
      <c r="U24" s="83"/>
      <c r="V24" s="85"/>
      <c r="W24" s="86"/>
      <c r="X24" s="121"/>
      <c r="Y24" s="64"/>
      <c r="Z24" s="4"/>
      <c r="AA24" s="4"/>
    </row>
    <row r="25" spans="1:27" x14ac:dyDescent="0.45">
      <c r="A25" s="4"/>
      <c r="B25" s="15"/>
      <c r="C25" s="15"/>
      <c r="D25" s="32"/>
      <c r="E25" s="50"/>
      <c r="F25" s="32"/>
      <c r="G25" s="32"/>
      <c r="H25" s="32"/>
      <c r="I25" s="15"/>
      <c r="J25" s="15"/>
      <c r="K25" s="83"/>
      <c r="L25" s="12"/>
      <c r="M25" s="12"/>
      <c r="N25" s="12"/>
      <c r="O25" s="12"/>
      <c r="P25" s="83"/>
      <c r="Q25" s="12"/>
      <c r="R25" s="12"/>
      <c r="S25" s="12"/>
      <c r="T25" s="12"/>
      <c r="U25" s="83"/>
      <c r="V25" s="12"/>
      <c r="W25" s="86"/>
      <c r="X25" s="121"/>
      <c r="Y25" s="4"/>
      <c r="Z25" s="4"/>
      <c r="AA25" s="4"/>
    </row>
    <row r="26" spans="1:27" x14ac:dyDescent="0.45">
      <c r="A26" s="4"/>
      <c r="B26" s="15"/>
      <c r="C26" s="15"/>
      <c r="D26" s="32"/>
      <c r="E26" s="32"/>
      <c r="F26" s="25"/>
      <c r="G26" s="25"/>
      <c r="H26" s="25"/>
      <c r="I26" s="9"/>
      <c r="J26" s="9"/>
      <c r="K26" s="83"/>
      <c r="L26" s="120"/>
      <c r="M26" s="120"/>
      <c r="N26" s="120"/>
      <c r="O26" s="120"/>
      <c r="P26" s="83"/>
      <c r="Q26" s="120"/>
      <c r="R26" s="120"/>
      <c r="S26" s="120"/>
      <c r="T26" s="120"/>
      <c r="U26" s="83"/>
      <c r="V26" s="120"/>
      <c r="W26" s="86"/>
      <c r="X26" s="121"/>
      <c r="Y26" s="4"/>
      <c r="Z26" s="4"/>
      <c r="AA26" s="4"/>
    </row>
    <row r="27" spans="1:27" x14ac:dyDescent="0.45">
      <c r="A27" s="4"/>
      <c r="B27" s="4"/>
      <c r="C27" s="4"/>
      <c r="D27" s="64"/>
      <c r="E27" s="64"/>
      <c r="F27" s="25"/>
      <c r="G27" s="25"/>
      <c r="H27" s="25"/>
      <c r="I27" s="9"/>
      <c r="J27" s="9"/>
      <c r="K27" s="83"/>
      <c r="L27" s="15"/>
      <c r="M27" s="15"/>
      <c r="N27" s="15"/>
      <c r="O27" s="15"/>
      <c r="P27" s="83"/>
      <c r="Q27" s="15"/>
      <c r="R27" s="15"/>
      <c r="S27" s="15"/>
      <c r="T27" s="15"/>
      <c r="U27" s="83"/>
      <c r="V27" s="15"/>
      <c r="W27" s="86"/>
      <c r="X27" s="121"/>
      <c r="Y27" s="4"/>
      <c r="Z27" s="4"/>
      <c r="AA27" s="4"/>
    </row>
    <row r="28" spans="1:27" x14ac:dyDescent="0.45">
      <c r="F28" s="9"/>
      <c r="G28" s="9"/>
      <c r="H28" s="9"/>
      <c r="I28" s="9"/>
      <c r="J28" s="9"/>
      <c r="K28" s="83"/>
      <c r="L28" s="15"/>
      <c r="M28" s="15"/>
      <c r="N28" s="15"/>
      <c r="O28" s="15"/>
      <c r="P28" s="83"/>
      <c r="Q28" s="15"/>
      <c r="R28" s="15"/>
      <c r="S28" s="15"/>
      <c r="T28" s="15"/>
      <c r="U28" s="83"/>
      <c r="V28" s="15"/>
      <c r="W28" s="86"/>
      <c r="X28" s="121"/>
    </row>
    <row r="29" spans="1:27" x14ac:dyDescent="0.45">
      <c r="F29" s="9"/>
      <c r="G29" s="9"/>
      <c r="H29" s="9"/>
      <c r="I29" s="9"/>
      <c r="J29" s="9"/>
      <c r="K29" s="83"/>
      <c r="L29" s="4"/>
      <c r="M29" s="4"/>
      <c r="N29" s="4"/>
      <c r="O29" s="4"/>
      <c r="P29" s="83"/>
      <c r="Q29" s="4"/>
      <c r="R29" s="4"/>
      <c r="S29" s="4"/>
      <c r="T29" s="4"/>
      <c r="U29" s="83"/>
      <c r="V29" s="4"/>
      <c r="W29" s="86"/>
      <c r="X29" s="121"/>
    </row>
    <row r="30" spans="1:27" x14ac:dyDescent="0.45">
      <c r="F30" s="9"/>
      <c r="G30" s="9"/>
      <c r="H30" s="9"/>
      <c r="I30" s="9"/>
      <c r="J30" s="9"/>
    </row>
    <row r="31" spans="1:27" x14ac:dyDescent="0.45">
      <c r="F31" s="9"/>
      <c r="G31" s="9"/>
      <c r="H31" s="9"/>
      <c r="I31" s="9"/>
      <c r="J31" s="9"/>
    </row>
    <row r="32" spans="1:27" x14ac:dyDescent="0.45">
      <c r="F32" s="9"/>
      <c r="G32" s="9"/>
      <c r="H32" s="9"/>
      <c r="I32" s="9"/>
      <c r="J32" s="9"/>
    </row>
    <row r="33" spans="6:10" x14ac:dyDescent="0.45">
      <c r="F33" s="9"/>
      <c r="G33" s="9"/>
      <c r="H33" s="9"/>
      <c r="I33" s="9"/>
      <c r="J33" s="9"/>
    </row>
    <row r="34" spans="6:10" x14ac:dyDescent="0.45">
      <c r="F34" s="9"/>
      <c r="G34" s="9"/>
      <c r="H34" s="9"/>
      <c r="I34" s="9"/>
      <c r="J34" s="9"/>
    </row>
    <row r="35" spans="6:10" x14ac:dyDescent="0.45">
      <c r="F35" s="9"/>
      <c r="G35" s="9"/>
      <c r="H35" s="9"/>
      <c r="I35" s="9"/>
      <c r="J35" s="9"/>
    </row>
    <row r="36" spans="6:10" x14ac:dyDescent="0.45">
      <c r="F36" s="9"/>
      <c r="G36" s="9"/>
      <c r="H36" s="9"/>
      <c r="I36" s="9"/>
      <c r="J36" s="9"/>
    </row>
    <row r="37" spans="6:10" x14ac:dyDescent="0.45">
      <c r="F37" s="9"/>
      <c r="G37" s="9"/>
      <c r="H37" s="9"/>
      <c r="I37" s="9"/>
      <c r="J37" s="9"/>
    </row>
    <row r="38" spans="6:10" x14ac:dyDescent="0.45">
      <c r="F38" s="9"/>
      <c r="G38" s="9"/>
      <c r="H38" s="9"/>
      <c r="I38" s="9"/>
      <c r="J38" s="9"/>
    </row>
    <row r="39" spans="6:10" x14ac:dyDescent="0.45">
      <c r="F39" s="9"/>
      <c r="G39" s="9"/>
      <c r="H39" s="9"/>
      <c r="I39" s="9"/>
      <c r="J39" s="9"/>
    </row>
  </sheetData>
  <mergeCells count="6">
    <mergeCell ref="X7:Z7"/>
    <mergeCell ref="G8:K8"/>
    <mergeCell ref="L8:P8"/>
    <mergeCell ref="Q8:U8"/>
    <mergeCell ref="B8:F8"/>
    <mergeCell ref="A7:V7"/>
  </mergeCells>
  <hyperlinks>
    <hyperlink ref="A1" location="'Sample List'!A1" display="'Sample List'!A1" xr:uid="{00000000-0004-0000-0600-000000000000}"/>
    <hyperlink ref="B1" location="'Calculations file'!A1" display="'Calculations file'!A1" xr:uid="{00000000-0004-0000-0600-000001000000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7030A0"/>
  </sheetPr>
  <dimension ref="A1:AE39"/>
  <sheetViews>
    <sheetView zoomScale="60" zoomScaleNormal="60" workbookViewId="0">
      <selection activeCell="J23" sqref="J23:V23"/>
    </sheetView>
  </sheetViews>
  <sheetFormatPr defaultRowHeight="13.8" x14ac:dyDescent="0.45"/>
  <cols>
    <col min="1" max="1" width="29.76171875" bestFit="1" customWidth="1"/>
    <col min="2" max="2" width="15.76171875" bestFit="1" customWidth="1"/>
    <col min="4" max="4" width="10.47265625" bestFit="1" customWidth="1"/>
    <col min="5" max="5" width="13.47265625" bestFit="1" customWidth="1"/>
    <col min="6" max="9" width="13.47265625" customWidth="1"/>
    <col min="10" max="10" width="13.234375" bestFit="1" customWidth="1"/>
    <col min="11" max="11" width="11.6171875" bestFit="1" customWidth="1"/>
    <col min="12" max="12" width="18.47265625" bestFit="1" customWidth="1"/>
    <col min="13" max="13" width="16.47265625" bestFit="1" customWidth="1"/>
    <col min="14" max="14" width="13.6171875" customWidth="1"/>
    <col min="15" max="15" width="21.37890625" customWidth="1"/>
    <col min="16" max="16" width="14.76171875" customWidth="1"/>
    <col min="17" max="17" width="17.6171875" customWidth="1"/>
    <col min="18" max="18" width="15.37890625" customWidth="1"/>
    <col min="19" max="19" width="14.47265625" customWidth="1"/>
    <col min="22" max="22" width="12.234375" bestFit="1" customWidth="1"/>
    <col min="24" max="24" width="13.234375" bestFit="1" customWidth="1"/>
    <col min="25" max="25" width="8.76171875" bestFit="1" customWidth="1"/>
    <col min="26" max="26" width="18.47265625" bestFit="1" customWidth="1"/>
    <col min="27" max="27" width="8.76171875" bestFit="1" customWidth="1"/>
    <col min="28" max="28" width="18.47265625" bestFit="1" customWidth="1"/>
    <col min="30" max="30" width="18.76171875" customWidth="1"/>
  </cols>
  <sheetData>
    <row r="1" spans="1:31" x14ac:dyDescent="0.45">
      <c r="A1" s="92" t="s">
        <v>78</v>
      </c>
      <c r="B1" s="93" t="s">
        <v>79</v>
      </c>
      <c r="C1" s="7"/>
    </row>
    <row r="2" spans="1:31" ht="14.1" x14ac:dyDescent="0.5">
      <c r="A2" s="1" t="s">
        <v>121</v>
      </c>
      <c r="B2" s="1"/>
      <c r="C2" s="1"/>
    </row>
    <row r="3" spans="1:31" ht="14.1" x14ac:dyDescent="0.5">
      <c r="A3" s="1"/>
      <c r="B3" s="1"/>
      <c r="C3" s="1"/>
    </row>
    <row r="4" spans="1:31" ht="30" x14ac:dyDescent="0.45">
      <c r="A4" s="68" t="s">
        <v>0</v>
      </c>
      <c r="B4" s="68" t="s">
        <v>1</v>
      </c>
      <c r="C4" s="68" t="s">
        <v>2</v>
      </c>
      <c r="D4" s="140" t="s">
        <v>3</v>
      </c>
      <c r="E4" s="140" t="s">
        <v>4</v>
      </c>
      <c r="F4" s="140" t="s">
        <v>5</v>
      </c>
      <c r="G4" s="140" t="s">
        <v>6</v>
      </c>
      <c r="H4" s="140" t="s">
        <v>7</v>
      </c>
      <c r="I4" s="140" t="s">
        <v>8</v>
      </c>
      <c r="J4" s="140" t="s">
        <v>9</v>
      </c>
      <c r="K4" s="140" t="s">
        <v>10</v>
      </c>
      <c r="L4" s="140" t="s">
        <v>11</v>
      </c>
      <c r="M4" s="140" t="s">
        <v>12</v>
      </c>
      <c r="N4" s="140" t="s">
        <v>13</v>
      </c>
      <c r="O4" s="140" t="s">
        <v>14</v>
      </c>
      <c r="P4" s="140" t="s">
        <v>15</v>
      </c>
      <c r="Q4" s="140" t="s">
        <v>16</v>
      </c>
      <c r="Z4" s="57"/>
      <c r="AA4" s="57"/>
      <c r="AB4" s="57"/>
      <c r="AC4" s="57"/>
      <c r="AD4" s="57"/>
      <c r="AE4" s="57"/>
    </row>
    <row r="5" spans="1:31" x14ac:dyDescent="0.45">
      <c r="A5" s="4" t="s">
        <v>17</v>
      </c>
      <c r="B5" s="8" t="s">
        <v>110</v>
      </c>
      <c r="C5" s="71">
        <v>0.63888888888888895</v>
      </c>
      <c r="D5" s="58">
        <v>20</v>
      </c>
      <c r="E5" s="58">
        <v>62</v>
      </c>
      <c r="F5" s="4">
        <v>8</v>
      </c>
      <c r="G5" s="4">
        <v>95</v>
      </c>
      <c r="H5" s="4" t="s">
        <v>96</v>
      </c>
      <c r="I5" s="4">
        <v>40</v>
      </c>
      <c r="J5" s="4">
        <v>3.5</v>
      </c>
      <c r="K5" s="4" t="s">
        <v>97</v>
      </c>
      <c r="L5" s="4" t="s">
        <v>98</v>
      </c>
      <c r="M5" s="4" t="s">
        <v>112</v>
      </c>
      <c r="N5" s="4" t="s">
        <v>100</v>
      </c>
      <c r="O5" s="4">
        <v>0.3</v>
      </c>
      <c r="P5" s="8">
        <v>44296</v>
      </c>
      <c r="Q5" s="10" t="s">
        <v>113</v>
      </c>
      <c r="T5" s="4"/>
      <c r="AA5" s="55"/>
      <c r="AB5" s="55"/>
      <c r="AC5" s="55"/>
      <c r="AD5" s="55"/>
      <c r="AE5" s="55"/>
    </row>
    <row r="6" spans="1:31" ht="14.1" x14ac:dyDescent="0.5">
      <c r="L6" s="1"/>
      <c r="M6" s="1"/>
      <c r="N6" s="1"/>
      <c r="O6" s="1"/>
      <c r="P6" s="1"/>
      <c r="Q6" s="23"/>
      <c r="Z6" s="19"/>
      <c r="AA6" s="55"/>
      <c r="AB6" s="55"/>
      <c r="AC6" s="55"/>
      <c r="AD6" s="56"/>
      <c r="AE6" s="56"/>
    </row>
    <row r="7" spans="1:31" ht="14.1" x14ac:dyDescent="0.5">
      <c r="A7" s="173" t="s">
        <v>19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4"/>
      <c r="X7" s="175" t="s">
        <v>18</v>
      </c>
      <c r="Y7" s="175"/>
      <c r="Z7" s="175"/>
      <c r="AA7" s="14"/>
      <c r="AC7" s="55"/>
      <c r="AD7" s="56"/>
      <c r="AE7" s="56"/>
    </row>
    <row r="8" spans="1:31" x14ac:dyDescent="0.45">
      <c r="A8" s="75" t="s">
        <v>23</v>
      </c>
      <c r="B8" s="174" t="s">
        <v>21</v>
      </c>
      <c r="C8" s="174"/>
      <c r="D8" s="174"/>
      <c r="E8" s="174"/>
      <c r="F8" s="174"/>
      <c r="G8" s="172" t="s">
        <v>63</v>
      </c>
      <c r="H8" s="172"/>
      <c r="I8" s="172"/>
      <c r="J8" s="172"/>
      <c r="K8" s="172"/>
      <c r="L8" s="172" t="s">
        <v>64</v>
      </c>
      <c r="M8" s="172"/>
      <c r="N8" s="172"/>
      <c r="O8" s="172"/>
      <c r="P8" s="172"/>
      <c r="Q8" s="172" t="s">
        <v>65</v>
      </c>
      <c r="R8" s="172"/>
      <c r="S8" s="172"/>
      <c r="T8" s="172"/>
      <c r="U8" s="172"/>
      <c r="V8" s="76" t="s">
        <v>66</v>
      </c>
      <c r="W8" s="77"/>
      <c r="X8" s="146" t="s">
        <v>31</v>
      </c>
      <c r="Y8" s="146" t="s">
        <v>20</v>
      </c>
      <c r="Z8" s="78" t="s">
        <v>32</v>
      </c>
      <c r="AA8" s="24"/>
      <c r="AC8" s="55"/>
      <c r="AD8" s="56"/>
      <c r="AE8" s="56"/>
    </row>
    <row r="9" spans="1:31" x14ac:dyDescent="0.45">
      <c r="A9" s="79" t="s">
        <v>30</v>
      </c>
      <c r="B9" s="79" t="s">
        <v>24</v>
      </c>
      <c r="C9" s="79" t="s">
        <v>25</v>
      </c>
      <c r="D9" s="79" t="s">
        <v>26</v>
      </c>
      <c r="E9" s="79" t="s">
        <v>62</v>
      </c>
      <c r="F9" s="79" t="s">
        <v>28</v>
      </c>
      <c r="G9" s="79" t="s">
        <v>24</v>
      </c>
      <c r="H9" s="79" t="s">
        <v>25</v>
      </c>
      <c r="I9" s="79" t="s">
        <v>26</v>
      </c>
      <c r="J9" s="79" t="s">
        <v>27</v>
      </c>
      <c r="K9" s="79" t="s">
        <v>28</v>
      </c>
      <c r="L9" s="79" t="s">
        <v>24</v>
      </c>
      <c r="M9" s="79" t="s">
        <v>25</v>
      </c>
      <c r="N9" s="79" t="s">
        <v>26</v>
      </c>
      <c r="O9" s="79" t="s">
        <v>27</v>
      </c>
      <c r="P9" s="79" t="s">
        <v>28</v>
      </c>
      <c r="Q9" s="79" t="s">
        <v>24</v>
      </c>
      <c r="R9" s="79" t="s">
        <v>25</v>
      </c>
      <c r="S9" s="79" t="s">
        <v>26</v>
      </c>
      <c r="T9" s="79" t="s">
        <v>27</v>
      </c>
      <c r="U9" s="79" t="s">
        <v>28</v>
      </c>
      <c r="V9" s="79" t="s">
        <v>67</v>
      </c>
      <c r="W9" s="80"/>
      <c r="X9" s="79">
        <v>1.5</v>
      </c>
      <c r="Y9" s="79">
        <v>1</v>
      </c>
      <c r="Z9" s="81">
        <v>1.5</v>
      </c>
      <c r="AA9" s="70"/>
      <c r="AC9" s="55"/>
      <c r="AD9" s="56"/>
      <c r="AE9" s="56"/>
    </row>
    <row r="10" spans="1:31" x14ac:dyDescent="0.45">
      <c r="A10" s="79">
        <v>0</v>
      </c>
      <c r="B10" s="15">
        <v>0.15709999999999999</v>
      </c>
      <c r="C10" s="82"/>
      <c r="D10" s="82"/>
      <c r="E10" s="82">
        <f t="shared" ref="E10:E21" si="0">AVERAGE(B10:D10)</f>
        <v>0.15709999999999999</v>
      </c>
      <c r="F10" s="82" t="e">
        <f t="shared" ref="F10:F21" si="1">_xlfn.STDEV.S(B10:D10)</f>
        <v>#DIV/0!</v>
      </c>
      <c r="G10" s="5">
        <v>9.7149999999999999</v>
      </c>
      <c r="H10" s="5">
        <v>9.7140000000000004</v>
      </c>
      <c r="I10" s="5">
        <v>9.7490000000000006</v>
      </c>
      <c r="J10" s="83">
        <f>AVERAGE(G10:I10)</f>
        <v>9.7260000000000009</v>
      </c>
      <c r="K10" s="83">
        <f>_xlfn.STDEV.S(G10:I10)</f>
        <v>1.9924858845171509E-2</v>
      </c>
      <c r="L10" s="5">
        <v>10.496</v>
      </c>
      <c r="M10" s="5">
        <v>10.599</v>
      </c>
      <c r="N10" s="5">
        <v>10.233000000000001</v>
      </c>
      <c r="O10" s="83">
        <f>AVERAGE(L10:N10)</f>
        <v>10.442666666666666</v>
      </c>
      <c r="P10" s="83">
        <f>_xlfn.STDEV.S(L10:N10)</f>
        <v>0.18873879657699758</v>
      </c>
      <c r="Q10" s="145">
        <v>1.1080000000000001</v>
      </c>
      <c r="R10" s="145">
        <v>1.2989999999999999</v>
      </c>
      <c r="S10" s="145">
        <v>1.397</v>
      </c>
      <c r="T10" s="84">
        <f>AVERAGE(Q10:S10)</f>
        <v>1.268</v>
      </c>
      <c r="U10" s="84">
        <f>_xlfn.STDEV.S(Q10:S10)</f>
        <v>0.14697278659670293</v>
      </c>
      <c r="V10" s="84">
        <f>J10*O10*T10/1000</f>
        <v>0.12878489676800001</v>
      </c>
      <c r="W10" s="86"/>
      <c r="X10" s="87"/>
      <c r="Y10" s="88"/>
      <c r="Z10" s="89"/>
      <c r="AA10" s="55"/>
      <c r="AB10" s="55"/>
      <c r="AC10" s="55"/>
      <c r="AD10" s="56"/>
      <c r="AE10" s="56"/>
    </row>
    <row r="11" spans="1:31" x14ac:dyDescent="0.45">
      <c r="A11" s="79">
        <v>2</v>
      </c>
      <c r="B11" s="15">
        <v>0.16239999999999999</v>
      </c>
      <c r="C11" s="82"/>
      <c r="D11" s="82"/>
      <c r="E11" s="82">
        <f t="shared" si="0"/>
        <v>0.16239999999999999</v>
      </c>
      <c r="F11" s="82" t="e">
        <f t="shared" si="1"/>
        <v>#DIV/0!</v>
      </c>
      <c r="G11" s="5">
        <v>9.7769999999999992</v>
      </c>
      <c r="H11" s="5">
        <v>9.76</v>
      </c>
      <c r="I11" s="5">
        <v>9.9429999999999996</v>
      </c>
      <c r="J11" s="83">
        <f t="shared" ref="J11:J21" si="2">AVERAGE(G11:I11)</f>
        <v>9.8266666666666662</v>
      </c>
      <c r="K11" s="83">
        <f t="shared" ref="K11:K21" si="3">_xlfn.STDEV.S(G11:I11)</f>
        <v>0.10110555540292206</v>
      </c>
      <c r="L11" s="5">
        <v>10.638999999999999</v>
      </c>
      <c r="M11" s="5">
        <v>10.598000000000001</v>
      </c>
      <c r="N11" s="5">
        <v>10.353999999999999</v>
      </c>
      <c r="O11" s="83">
        <f t="shared" ref="O11:O21" si="4">AVERAGE(L11:N11)</f>
        <v>10.530333333333333</v>
      </c>
      <c r="P11" s="83">
        <f t="shared" ref="P11:P21" si="5">_xlfn.STDEV.S(L11:N11)</f>
        <v>0.15407898407418663</v>
      </c>
      <c r="Q11" s="5">
        <v>1.1279999999999999</v>
      </c>
      <c r="R11" s="5">
        <v>1.3240000000000001</v>
      </c>
      <c r="S11" s="5">
        <v>1.4370000000000001</v>
      </c>
      <c r="T11" s="84">
        <f t="shared" ref="T11:T21" si="6">AVERAGE(Q11:S11)</f>
        <v>1.2963333333333333</v>
      </c>
      <c r="U11" s="84">
        <f t="shared" ref="U11:U21" si="7">_xlfn.STDEV.S(Q11:S11)</f>
        <v>0.15634683665918336</v>
      </c>
      <c r="V11" s="84">
        <f t="shared" ref="V11:V21" si="8">J11*O11*T11/1000</f>
        <v>0.13414207861185184</v>
      </c>
      <c r="W11" s="86"/>
      <c r="X11" s="87"/>
      <c r="Y11" s="88"/>
      <c r="Z11" s="90"/>
      <c r="AA11" s="56"/>
      <c r="AB11" s="55"/>
      <c r="AC11" s="55"/>
      <c r="AD11" s="55"/>
      <c r="AE11" s="55"/>
    </row>
    <row r="12" spans="1:31" x14ac:dyDescent="0.45">
      <c r="A12" s="79">
        <v>4</v>
      </c>
      <c r="B12" s="15">
        <v>0.16209999999999999</v>
      </c>
      <c r="C12" s="82"/>
      <c r="D12" s="82"/>
      <c r="E12" s="82">
        <f t="shared" si="0"/>
        <v>0.16209999999999999</v>
      </c>
      <c r="F12" s="82" t="e">
        <f t="shared" si="1"/>
        <v>#DIV/0!</v>
      </c>
      <c r="G12" s="5">
        <v>9.9610000000000003</v>
      </c>
      <c r="H12" s="5">
        <v>9.8460000000000001</v>
      </c>
      <c r="I12" s="5">
        <v>9.7089999999999996</v>
      </c>
      <c r="J12" s="83">
        <f t="shared" si="2"/>
        <v>9.8386666666666667</v>
      </c>
      <c r="K12" s="83">
        <f t="shared" si="3"/>
        <v>0.12615995138447628</v>
      </c>
      <c r="L12" s="5">
        <v>10.609</v>
      </c>
      <c r="M12" s="5">
        <v>10.853999999999999</v>
      </c>
      <c r="N12" s="5">
        <v>10.512</v>
      </c>
      <c r="O12" s="83">
        <f t="shared" si="4"/>
        <v>10.658333333333333</v>
      </c>
      <c r="P12" s="83">
        <f t="shared" si="5"/>
        <v>0.17625644196265031</v>
      </c>
      <c r="Q12" s="5">
        <v>1.238</v>
      </c>
      <c r="R12" s="5">
        <v>1.357</v>
      </c>
      <c r="S12" s="5">
        <v>1.4510000000000001</v>
      </c>
      <c r="T12" s="84">
        <f t="shared" si="6"/>
        <v>1.3486666666666665</v>
      </c>
      <c r="U12" s="84">
        <f t="shared" si="7"/>
        <v>0.10674424262382184</v>
      </c>
      <c r="V12" s="84">
        <f t="shared" si="8"/>
        <v>0.14142629661481479</v>
      </c>
      <c r="W12" s="86"/>
      <c r="X12" s="87"/>
      <c r="Y12" s="88"/>
      <c r="Z12" s="90"/>
      <c r="AA12" s="54"/>
      <c r="AB12" s="54"/>
      <c r="AC12" s="54"/>
      <c r="AD12" s="54"/>
      <c r="AE12" s="54"/>
    </row>
    <row r="13" spans="1:31" x14ac:dyDescent="0.45">
      <c r="A13" s="79">
        <v>6</v>
      </c>
      <c r="B13" s="15">
        <v>0.16170000000000001</v>
      </c>
      <c r="C13" s="82"/>
      <c r="D13" s="82"/>
      <c r="E13" s="82">
        <f t="shared" si="0"/>
        <v>0.16170000000000001</v>
      </c>
      <c r="F13" s="82" t="e">
        <f t="shared" si="1"/>
        <v>#DIV/0!</v>
      </c>
      <c r="G13" s="5">
        <v>9.7949999999999999</v>
      </c>
      <c r="H13" s="5">
        <v>9.7750000000000004</v>
      </c>
      <c r="I13" s="5">
        <v>9.7249999999999996</v>
      </c>
      <c r="J13" s="83">
        <f t="shared" si="2"/>
        <v>9.7650000000000006</v>
      </c>
      <c r="K13" s="83">
        <f t="shared" si="3"/>
        <v>3.6055512754640105E-2</v>
      </c>
      <c r="L13" s="5">
        <v>10.311</v>
      </c>
      <c r="M13" s="5">
        <v>10.597</v>
      </c>
      <c r="N13" s="5">
        <v>10.661</v>
      </c>
      <c r="O13" s="83">
        <f t="shared" si="4"/>
        <v>10.523000000000001</v>
      </c>
      <c r="P13" s="83">
        <f t="shared" si="5"/>
        <v>0.18636523280912648</v>
      </c>
      <c r="Q13" s="5">
        <v>1.2030000000000001</v>
      </c>
      <c r="R13" s="5">
        <v>1.367</v>
      </c>
      <c r="S13" s="5">
        <v>1.458</v>
      </c>
      <c r="T13" s="84">
        <f t="shared" si="6"/>
        <v>1.3426666666666669</v>
      </c>
      <c r="U13" s="84">
        <f t="shared" si="7"/>
        <v>0.12922976953215276</v>
      </c>
      <c r="V13" s="84">
        <f t="shared" si="8"/>
        <v>0.13796852622000005</v>
      </c>
      <c r="W13" s="86"/>
      <c r="X13" s="87"/>
      <c r="Y13" s="88"/>
      <c r="Z13" s="90"/>
      <c r="AA13" s="54"/>
      <c r="AB13" s="54"/>
      <c r="AC13" s="54"/>
      <c r="AD13" s="54"/>
      <c r="AE13" s="54"/>
    </row>
    <row r="14" spans="1:31" x14ac:dyDescent="0.45">
      <c r="A14" s="79"/>
      <c r="B14" s="15"/>
      <c r="C14" s="82"/>
      <c r="D14" s="82"/>
      <c r="E14" s="82" t="e">
        <f t="shared" si="0"/>
        <v>#DIV/0!</v>
      </c>
      <c r="F14" s="82" t="e">
        <f t="shared" si="1"/>
        <v>#DIV/0!</v>
      </c>
      <c r="G14" s="9"/>
      <c r="H14" s="9"/>
      <c r="I14" s="9"/>
      <c r="J14" s="83" t="e">
        <f t="shared" si="2"/>
        <v>#DIV/0!</v>
      </c>
      <c r="K14" s="83" t="e">
        <f t="shared" si="3"/>
        <v>#DIV/0!</v>
      </c>
      <c r="L14" s="15"/>
      <c r="M14" s="15"/>
      <c r="N14" s="15"/>
      <c r="O14" s="83" t="e">
        <f t="shared" si="4"/>
        <v>#DIV/0!</v>
      </c>
      <c r="P14" s="83" t="e">
        <f t="shared" si="5"/>
        <v>#DIV/0!</v>
      </c>
      <c r="Q14" s="15"/>
      <c r="R14" s="15"/>
      <c r="S14" s="15"/>
      <c r="T14" s="84" t="e">
        <f t="shared" si="6"/>
        <v>#DIV/0!</v>
      </c>
      <c r="U14" s="84" t="e">
        <f t="shared" si="7"/>
        <v>#DIV/0!</v>
      </c>
      <c r="V14" s="84" t="e">
        <f t="shared" si="8"/>
        <v>#DIV/0!</v>
      </c>
      <c r="W14" s="86"/>
      <c r="X14" s="87"/>
      <c r="Y14" s="88"/>
      <c r="Z14" s="91"/>
    </row>
    <row r="15" spans="1:31" x14ac:dyDescent="0.45">
      <c r="A15" s="79">
        <v>24</v>
      </c>
      <c r="B15" s="15">
        <v>0.1633</v>
      </c>
      <c r="C15" s="82"/>
      <c r="D15" s="82"/>
      <c r="E15" s="82">
        <f t="shared" si="0"/>
        <v>0.1633</v>
      </c>
      <c r="F15" s="82" t="e">
        <f t="shared" si="1"/>
        <v>#DIV/0!</v>
      </c>
      <c r="G15" s="9">
        <v>9.8079999999999998</v>
      </c>
      <c r="H15" s="9">
        <v>9.8710000000000004</v>
      </c>
      <c r="I15" s="9">
        <v>9.9079999999999995</v>
      </c>
      <c r="J15" s="83">
        <f t="shared" si="2"/>
        <v>9.8623333333333338</v>
      </c>
      <c r="K15" s="83">
        <f t="shared" si="3"/>
        <v>5.056019514730261E-2</v>
      </c>
      <c r="L15" s="15">
        <v>10.592000000000001</v>
      </c>
      <c r="M15" s="15">
        <v>10.603999999999999</v>
      </c>
      <c r="N15" s="15">
        <v>10.647</v>
      </c>
      <c r="O15" s="83">
        <f t="shared" si="4"/>
        <v>10.614333333333333</v>
      </c>
      <c r="P15" s="83">
        <f t="shared" si="5"/>
        <v>2.891942830232537E-2</v>
      </c>
      <c r="Q15" s="99">
        <v>1.2250000000000001</v>
      </c>
      <c r="R15" s="99">
        <v>1.3640000000000001</v>
      </c>
      <c r="S15" s="99">
        <v>1.458</v>
      </c>
      <c r="T15" s="84">
        <f t="shared" si="6"/>
        <v>1.3490000000000002</v>
      </c>
      <c r="U15" s="84">
        <f t="shared" si="7"/>
        <v>0.11722201158485546</v>
      </c>
      <c r="V15" s="84">
        <f t="shared" si="8"/>
        <v>0.14121614405655558</v>
      </c>
      <c r="W15" s="86"/>
      <c r="X15" s="87"/>
      <c r="Y15" s="88"/>
      <c r="Z15" s="91"/>
    </row>
    <row r="16" spans="1:31" x14ac:dyDescent="0.45">
      <c r="A16" s="79">
        <v>48</v>
      </c>
      <c r="B16" s="15">
        <v>0.1648</v>
      </c>
      <c r="C16" s="82"/>
      <c r="D16" s="82"/>
      <c r="E16" s="82">
        <f t="shared" si="0"/>
        <v>0.1648</v>
      </c>
      <c r="F16" s="82" t="e">
        <f t="shared" si="1"/>
        <v>#DIV/0!</v>
      </c>
      <c r="G16" s="81">
        <v>10.026999999999999</v>
      </c>
      <c r="H16" s="81">
        <v>9.859</v>
      </c>
      <c r="I16" s="81">
        <v>10.073</v>
      </c>
      <c r="J16" s="83">
        <f t="shared" si="2"/>
        <v>9.9863333333333326</v>
      </c>
      <c r="K16" s="83">
        <f t="shared" si="3"/>
        <v>0.11264694107401825</v>
      </c>
      <c r="L16" s="4">
        <v>10.586</v>
      </c>
      <c r="M16" s="4">
        <v>10.912000000000001</v>
      </c>
      <c r="N16" s="4">
        <v>10.59</v>
      </c>
      <c r="O16" s="83">
        <f t="shared" si="4"/>
        <v>10.696</v>
      </c>
      <c r="P16" s="83">
        <f t="shared" si="5"/>
        <v>0.18707217858356212</v>
      </c>
      <c r="Q16" s="99">
        <v>1.298</v>
      </c>
      <c r="R16" s="99">
        <v>1.3460000000000001</v>
      </c>
      <c r="S16" s="99">
        <v>1.4930000000000001</v>
      </c>
      <c r="T16" s="84">
        <f t="shared" si="6"/>
        <v>1.3790000000000002</v>
      </c>
      <c r="U16" s="84">
        <f t="shared" si="7"/>
        <v>0.10160216533125663</v>
      </c>
      <c r="V16" s="84">
        <f t="shared" si="8"/>
        <v>0.14729625961866669</v>
      </c>
      <c r="W16" s="86"/>
      <c r="X16" s="87"/>
      <c r="Y16" s="88"/>
      <c r="Z16" s="91"/>
    </row>
    <row r="17" spans="1:27" x14ac:dyDescent="0.45">
      <c r="A17" s="79">
        <v>72</v>
      </c>
      <c r="B17" s="15">
        <v>0.16520000000000001</v>
      </c>
      <c r="C17" s="82"/>
      <c r="D17" s="82"/>
      <c r="E17" s="82">
        <f t="shared" si="0"/>
        <v>0.16520000000000001</v>
      </c>
      <c r="F17" s="82" t="e">
        <f t="shared" si="1"/>
        <v>#DIV/0!</v>
      </c>
      <c r="G17" s="81"/>
      <c r="H17" s="81"/>
      <c r="I17" s="81"/>
      <c r="J17" s="83" t="e">
        <f t="shared" si="2"/>
        <v>#DIV/0!</v>
      </c>
      <c r="K17" s="83" t="e">
        <f t="shared" si="3"/>
        <v>#DIV/0!</v>
      </c>
      <c r="L17" s="79"/>
      <c r="M17" s="79"/>
      <c r="N17" s="79"/>
      <c r="O17" s="83" t="e">
        <f t="shared" si="4"/>
        <v>#DIV/0!</v>
      </c>
      <c r="P17" s="83" t="e">
        <f t="shared" si="5"/>
        <v>#DIV/0!</v>
      </c>
      <c r="Q17" s="99"/>
      <c r="R17" s="99"/>
      <c r="S17" s="99"/>
      <c r="T17" s="84" t="e">
        <f t="shared" si="6"/>
        <v>#DIV/0!</v>
      </c>
      <c r="U17" s="84" t="e">
        <f t="shared" si="7"/>
        <v>#DIV/0!</v>
      </c>
      <c r="V17" s="84" t="e">
        <f t="shared" si="8"/>
        <v>#DIV/0!</v>
      </c>
      <c r="W17" s="86"/>
      <c r="X17" s="87"/>
      <c r="Y17" s="88"/>
      <c r="Z17" s="91"/>
    </row>
    <row r="18" spans="1:27" x14ac:dyDescent="0.45">
      <c r="A18" s="79">
        <v>96</v>
      </c>
      <c r="B18" s="15">
        <v>0.16539999999999999</v>
      </c>
      <c r="C18" s="82"/>
      <c r="D18" s="82"/>
      <c r="E18" s="82">
        <f t="shared" si="0"/>
        <v>0.16539999999999999</v>
      </c>
      <c r="F18" s="82" t="e">
        <f t="shared" si="1"/>
        <v>#DIV/0!</v>
      </c>
      <c r="G18" s="81"/>
      <c r="H18" s="81"/>
      <c r="I18" s="81"/>
      <c r="J18" s="83" t="e">
        <f t="shared" si="2"/>
        <v>#DIV/0!</v>
      </c>
      <c r="K18" s="83" t="e">
        <f t="shared" si="3"/>
        <v>#DIV/0!</v>
      </c>
      <c r="L18" s="81"/>
      <c r="M18" s="81"/>
      <c r="N18" s="81"/>
      <c r="O18" s="83" t="e">
        <f t="shared" si="4"/>
        <v>#DIV/0!</v>
      </c>
      <c r="P18" s="83" t="e">
        <f t="shared" si="5"/>
        <v>#DIV/0!</v>
      </c>
      <c r="Q18" s="99"/>
      <c r="R18" s="99"/>
      <c r="S18" s="99"/>
      <c r="T18" s="84" t="e">
        <f t="shared" si="6"/>
        <v>#DIV/0!</v>
      </c>
      <c r="U18" s="84" t="e">
        <f t="shared" si="7"/>
        <v>#DIV/0!</v>
      </c>
      <c r="V18" s="84" t="e">
        <f t="shared" si="8"/>
        <v>#DIV/0!</v>
      </c>
      <c r="W18" s="86"/>
      <c r="X18" s="87"/>
      <c r="Y18" s="88"/>
      <c r="Z18" s="91"/>
    </row>
    <row r="19" spans="1:27" x14ac:dyDescent="0.45">
      <c r="A19" s="79">
        <v>120</v>
      </c>
      <c r="B19" s="15">
        <v>0.16500000000000001</v>
      </c>
      <c r="C19" s="82"/>
      <c r="D19" s="82"/>
      <c r="E19" s="82">
        <f t="shared" si="0"/>
        <v>0.16500000000000001</v>
      </c>
      <c r="F19" s="82" t="e">
        <f t="shared" si="1"/>
        <v>#DIV/0!</v>
      </c>
      <c r="G19" s="81"/>
      <c r="H19" s="81"/>
      <c r="I19" s="81"/>
      <c r="J19" s="83" t="e">
        <f t="shared" si="2"/>
        <v>#DIV/0!</v>
      </c>
      <c r="K19" s="83" t="e">
        <f t="shared" si="3"/>
        <v>#DIV/0!</v>
      </c>
      <c r="L19" s="81"/>
      <c r="M19" s="81"/>
      <c r="N19" s="81"/>
      <c r="O19" s="83" t="e">
        <f t="shared" si="4"/>
        <v>#DIV/0!</v>
      </c>
      <c r="P19" s="83" t="e">
        <f t="shared" si="5"/>
        <v>#DIV/0!</v>
      </c>
      <c r="Q19" s="99"/>
      <c r="R19" s="99"/>
      <c r="S19" s="99"/>
      <c r="T19" s="84" t="e">
        <f t="shared" si="6"/>
        <v>#DIV/0!</v>
      </c>
      <c r="U19" s="84" t="e">
        <f t="shared" si="7"/>
        <v>#DIV/0!</v>
      </c>
      <c r="V19" s="84" t="e">
        <f t="shared" si="8"/>
        <v>#DIV/0!</v>
      </c>
      <c r="W19" s="86"/>
      <c r="X19" s="87"/>
      <c r="Y19" s="88"/>
      <c r="Z19" s="91"/>
    </row>
    <row r="20" spans="1:27" x14ac:dyDescent="0.45">
      <c r="A20" s="79">
        <v>144</v>
      </c>
      <c r="B20" s="15">
        <v>0.16500000000000001</v>
      </c>
      <c r="C20" s="82"/>
      <c r="D20" s="82"/>
      <c r="E20" s="82">
        <f t="shared" si="0"/>
        <v>0.16500000000000001</v>
      </c>
      <c r="F20" s="82" t="e">
        <f t="shared" si="1"/>
        <v>#DIV/0!</v>
      </c>
      <c r="G20" s="81"/>
      <c r="H20" s="81"/>
      <c r="I20" s="81"/>
      <c r="J20" s="83" t="e">
        <f t="shared" si="2"/>
        <v>#DIV/0!</v>
      </c>
      <c r="K20" s="83" t="e">
        <f t="shared" si="3"/>
        <v>#DIV/0!</v>
      </c>
      <c r="L20" s="81"/>
      <c r="M20" s="81"/>
      <c r="N20" s="81"/>
      <c r="O20" s="83" t="e">
        <f t="shared" si="4"/>
        <v>#DIV/0!</v>
      </c>
      <c r="P20" s="83" t="e">
        <f t="shared" si="5"/>
        <v>#DIV/0!</v>
      </c>
      <c r="Q20" s="99"/>
      <c r="R20" s="99"/>
      <c r="S20" s="99"/>
      <c r="T20" s="84" t="e">
        <f t="shared" si="6"/>
        <v>#DIV/0!</v>
      </c>
      <c r="U20" s="84" t="e">
        <f t="shared" si="7"/>
        <v>#DIV/0!</v>
      </c>
      <c r="V20" s="84" t="e">
        <f t="shared" si="8"/>
        <v>#DIV/0!</v>
      </c>
      <c r="W20" s="86"/>
      <c r="X20" s="87"/>
      <c r="Y20" s="88"/>
      <c r="Z20" s="91"/>
    </row>
    <row r="21" spans="1:27" x14ac:dyDescent="0.45">
      <c r="A21" s="79">
        <v>168</v>
      </c>
      <c r="B21" s="15">
        <v>0.16500000000000001</v>
      </c>
      <c r="C21" s="82"/>
      <c r="D21" s="82"/>
      <c r="E21" s="82">
        <f t="shared" si="0"/>
        <v>0.16500000000000001</v>
      </c>
      <c r="F21" s="82" t="e">
        <f t="shared" si="1"/>
        <v>#DIV/0!</v>
      </c>
      <c r="G21" s="81"/>
      <c r="H21" s="81"/>
      <c r="I21" s="81"/>
      <c r="J21" s="83" t="e">
        <f t="shared" si="2"/>
        <v>#DIV/0!</v>
      </c>
      <c r="K21" s="83" t="e">
        <f t="shared" si="3"/>
        <v>#DIV/0!</v>
      </c>
      <c r="L21" s="81"/>
      <c r="M21" s="81"/>
      <c r="N21" s="81"/>
      <c r="O21" s="83" t="e">
        <f t="shared" si="4"/>
        <v>#DIV/0!</v>
      </c>
      <c r="P21" s="83" t="e">
        <f t="shared" si="5"/>
        <v>#DIV/0!</v>
      </c>
      <c r="Q21" s="99"/>
      <c r="R21" s="99"/>
      <c r="S21" s="99"/>
      <c r="T21" s="84" t="e">
        <f t="shared" si="6"/>
        <v>#DIV/0!</v>
      </c>
      <c r="U21" s="84" t="e">
        <f t="shared" si="7"/>
        <v>#DIV/0!</v>
      </c>
      <c r="V21" s="84" t="e">
        <f t="shared" si="8"/>
        <v>#DIV/0!</v>
      </c>
      <c r="W21" s="86"/>
      <c r="X21" s="87"/>
      <c r="Y21" s="88"/>
      <c r="Z21" s="91"/>
    </row>
    <row r="22" spans="1:27" x14ac:dyDescent="0.45"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</row>
    <row r="23" spans="1:27" x14ac:dyDescent="0.45">
      <c r="I23" s="12"/>
      <c r="J23" s="16">
        <f>(J15-J10)/J10*100</f>
        <v>1.4017410377681778</v>
      </c>
      <c r="K23" s="16"/>
      <c r="L23" s="16"/>
      <c r="M23" s="16"/>
      <c r="N23" s="16"/>
      <c r="O23" s="16">
        <f>(O15-O10)/O10*100</f>
        <v>1.6438968335035771</v>
      </c>
      <c r="P23" s="16"/>
      <c r="Q23" s="16"/>
      <c r="R23" s="16"/>
      <c r="S23" s="16"/>
      <c r="T23" s="16">
        <f>(T15-T10)/T10*100</f>
        <v>6.3880126182965444</v>
      </c>
      <c r="U23" s="16"/>
      <c r="V23" s="16">
        <f>(V15-V10)/V10*100</f>
        <v>9.6527213986511846</v>
      </c>
      <c r="W23" s="86"/>
      <c r="X23" s="12"/>
      <c r="Y23" s="12"/>
    </row>
    <row r="24" spans="1:27" x14ac:dyDescent="0.45">
      <c r="A24" s="4"/>
      <c r="B24" s="4"/>
      <c r="C24" s="4"/>
      <c r="D24" s="70"/>
      <c r="E24" s="32"/>
      <c r="F24" s="49"/>
      <c r="G24" s="49"/>
      <c r="H24" s="49"/>
      <c r="I24" s="70"/>
      <c r="J24" s="70"/>
      <c r="K24" s="83"/>
      <c r="L24" s="81"/>
      <c r="M24" s="81"/>
      <c r="N24" s="81"/>
      <c r="O24" s="83"/>
      <c r="P24" s="83"/>
      <c r="Q24" s="81"/>
      <c r="R24" s="81"/>
      <c r="S24" s="81"/>
      <c r="T24" s="84"/>
      <c r="U24" s="83"/>
      <c r="V24" s="85"/>
      <c r="W24" s="86"/>
      <c r="X24" s="121"/>
      <c r="Y24" s="70"/>
      <c r="Z24" s="4"/>
      <c r="AA24" s="4"/>
    </row>
    <row r="25" spans="1:27" x14ac:dyDescent="0.45">
      <c r="A25" s="4"/>
      <c r="B25" s="15"/>
      <c r="C25" s="15"/>
      <c r="D25" s="32"/>
      <c r="E25" s="50"/>
      <c r="F25" s="32"/>
      <c r="G25" s="32"/>
      <c r="H25" s="32"/>
      <c r="I25" s="15"/>
      <c r="J25" s="15"/>
      <c r="K25" s="83"/>
      <c r="L25" s="12"/>
      <c r="M25" s="12"/>
      <c r="N25" s="12"/>
      <c r="O25" s="12"/>
      <c r="P25" s="83"/>
      <c r="Q25" s="12"/>
      <c r="R25" s="12"/>
      <c r="S25" s="12"/>
      <c r="T25" s="12"/>
      <c r="U25" s="83"/>
      <c r="V25" s="12"/>
      <c r="W25" s="86"/>
      <c r="X25" s="121"/>
      <c r="Y25" s="4"/>
      <c r="Z25" s="4"/>
      <c r="AA25" s="4"/>
    </row>
    <row r="26" spans="1:27" x14ac:dyDescent="0.45">
      <c r="A26" s="4"/>
      <c r="B26" s="15"/>
      <c r="C26" s="15"/>
      <c r="D26" s="32"/>
      <c r="E26" s="32"/>
      <c r="F26" s="25"/>
      <c r="G26" s="25"/>
      <c r="H26" s="25"/>
      <c r="I26" s="9"/>
      <c r="J26" s="9"/>
      <c r="K26" s="83"/>
      <c r="L26" s="120"/>
      <c r="M26" s="120"/>
      <c r="N26" s="120"/>
      <c r="O26" s="120"/>
      <c r="P26" s="83"/>
      <c r="Q26" s="120"/>
      <c r="R26" s="120"/>
      <c r="S26" s="120"/>
      <c r="T26" s="120"/>
      <c r="U26" s="83"/>
      <c r="V26" s="120"/>
      <c r="W26" s="86"/>
      <c r="X26" s="121"/>
      <c r="Y26" s="4"/>
      <c r="Z26" s="4"/>
      <c r="AA26" s="4"/>
    </row>
    <row r="27" spans="1:27" x14ac:dyDescent="0.45">
      <c r="E27" s="70"/>
      <c r="F27" s="25"/>
      <c r="G27" s="25"/>
      <c r="H27" s="25"/>
      <c r="I27" s="9"/>
      <c r="J27" s="9"/>
      <c r="K27" s="83"/>
      <c r="L27" s="15"/>
      <c r="M27" s="15"/>
      <c r="N27" s="15"/>
      <c r="O27" s="15"/>
      <c r="P27" s="83"/>
      <c r="Q27" s="15"/>
      <c r="R27" s="15"/>
      <c r="S27" s="15"/>
      <c r="T27" s="15"/>
      <c r="U27" s="83"/>
      <c r="V27" s="15"/>
      <c r="W27" s="86"/>
      <c r="X27" s="121"/>
      <c r="Y27" s="4"/>
      <c r="Z27" s="4"/>
      <c r="AA27" s="4"/>
    </row>
    <row r="28" spans="1:27" x14ac:dyDescent="0.45">
      <c r="F28" s="9"/>
      <c r="G28" s="9"/>
      <c r="H28" s="9"/>
      <c r="I28" s="9"/>
      <c r="J28" s="9"/>
      <c r="K28" s="83"/>
      <c r="L28" s="15"/>
      <c r="M28" s="15"/>
      <c r="N28" s="15"/>
      <c r="O28" s="15"/>
      <c r="P28" s="83"/>
      <c r="Q28" s="15"/>
      <c r="R28" s="15"/>
      <c r="S28" s="15"/>
      <c r="T28" s="15"/>
      <c r="U28" s="83"/>
      <c r="V28" s="15"/>
      <c r="W28" s="86"/>
      <c r="X28" s="121"/>
    </row>
    <row r="29" spans="1:27" x14ac:dyDescent="0.45">
      <c r="F29" s="9"/>
      <c r="G29" s="9"/>
      <c r="H29" s="9"/>
      <c r="I29" s="9"/>
      <c r="J29" s="9"/>
      <c r="K29" s="83"/>
      <c r="L29" s="4"/>
      <c r="M29" s="4"/>
      <c r="N29" s="4"/>
      <c r="O29" s="4"/>
      <c r="P29" s="83"/>
      <c r="Q29" s="4"/>
      <c r="R29" s="4"/>
      <c r="S29" s="4"/>
      <c r="T29" s="4"/>
      <c r="U29" s="83"/>
      <c r="V29" s="4"/>
      <c r="W29" s="86"/>
      <c r="X29" s="121"/>
    </row>
    <row r="30" spans="1:27" x14ac:dyDescent="0.45">
      <c r="F30" s="9"/>
      <c r="G30" s="9"/>
      <c r="H30" s="9"/>
      <c r="I30" s="9"/>
      <c r="J30" s="9"/>
    </row>
    <row r="31" spans="1:27" x14ac:dyDescent="0.45">
      <c r="F31" s="9"/>
      <c r="G31" s="9"/>
      <c r="H31" s="9"/>
      <c r="I31" s="9"/>
      <c r="J31" s="9"/>
    </row>
    <row r="32" spans="1:27" x14ac:dyDescent="0.45">
      <c r="F32" s="9"/>
      <c r="G32" s="9"/>
      <c r="H32" s="9"/>
      <c r="I32" s="9"/>
      <c r="J32" s="9"/>
    </row>
    <row r="33" spans="6:10" x14ac:dyDescent="0.45">
      <c r="F33" s="9"/>
      <c r="G33" s="9"/>
      <c r="H33" s="9"/>
      <c r="I33" s="9"/>
      <c r="J33" s="9"/>
    </row>
    <row r="34" spans="6:10" x14ac:dyDescent="0.45">
      <c r="F34" s="9"/>
      <c r="G34" s="9"/>
      <c r="H34" s="9"/>
      <c r="I34" s="9"/>
      <c r="J34" s="9"/>
    </row>
    <row r="35" spans="6:10" x14ac:dyDescent="0.45">
      <c r="F35" s="9"/>
      <c r="G35" s="9"/>
      <c r="H35" s="9"/>
      <c r="I35" s="9"/>
      <c r="J35" s="9"/>
    </row>
    <row r="36" spans="6:10" x14ac:dyDescent="0.45">
      <c r="F36" s="9"/>
      <c r="G36" s="9"/>
      <c r="H36" s="9"/>
      <c r="I36" s="9"/>
      <c r="J36" s="9"/>
    </row>
    <row r="37" spans="6:10" x14ac:dyDescent="0.45">
      <c r="F37" s="9"/>
      <c r="G37" s="9"/>
      <c r="H37" s="9"/>
      <c r="I37" s="9"/>
      <c r="J37" s="9"/>
    </row>
    <row r="38" spans="6:10" x14ac:dyDescent="0.45">
      <c r="F38" s="9"/>
      <c r="G38" s="9"/>
      <c r="H38" s="9"/>
      <c r="I38" s="9"/>
      <c r="J38" s="9"/>
    </row>
    <row r="39" spans="6:10" x14ac:dyDescent="0.45">
      <c r="F39" s="9"/>
      <c r="G39" s="9"/>
      <c r="H39" s="9"/>
      <c r="I39" s="9"/>
      <c r="J39" s="9"/>
    </row>
  </sheetData>
  <mergeCells count="6">
    <mergeCell ref="A7:V7"/>
    <mergeCell ref="X7:Z7"/>
    <mergeCell ref="B8:F8"/>
    <mergeCell ref="G8:K8"/>
    <mergeCell ref="L8:P8"/>
    <mergeCell ref="Q8:U8"/>
  </mergeCells>
  <hyperlinks>
    <hyperlink ref="A1" location="'Sample List'!A1" display="'Sample List'!A1" xr:uid="{00000000-0004-0000-0700-000000000000}"/>
    <hyperlink ref="B1" location="'Calculations file'!A1" display="'Calculations file'!A1" xr:uid="{00000000-0004-0000-0700-000001000000}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7030A0"/>
  </sheetPr>
  <dimension ref="A1:AE39"/>
  <sheetViews>
    <sheetView zoomScale="60" zoomScaleNormal="60" workbookViewId="0">
      <selection activeCell="J23" sqref="J23:V23"/>
    </sheetView>
  </sheetViews>
  <sheetFormatPr defaultRowHeight="13.8" x14ac:dyDescent="0.45"/>
  <cols>
    <col min="1" max="1" width="29.76171875" bestFit="1" customWidth="1"/>
    <col min="2" max="2" width="15.76171875" bestFit="1" customWidth="1"/>
    <col min="4" max="4" width="10.47265625" bestFit="1" customWidth="1"/>
    <col min="5" max="5" width="13.47265625" bestFit="1" customWidth="1"/>
    <col min="6" max="9" width="13.47265625" customWidth="1"/>
    <col min="10" max="10" width="13.234375" bestFit="1" customWidth="1"/>
    <col min="11" max="11" width="11.6171875" bestFit="1" customWidth="1"/>
    <col min="12" max="12" width="18.47265625" bestFit="1" customWidth="1"/>
    <col min="13" max="13" width="16.47265625" bestFit="1" customWidth="1"/>
    <col min="14" max="14" width="13.6171875" customWidth="1"/>
    <col min="15" max="15" width="21.37890625" customWidth="1"/>
    <col min="16" max="16" width="14.76171875" customWidth="1"/>
    <col min="17" max="17" width="17.6171875" customWidth="1"/>
    <col min="18" max="18" width="15.37890625" customWidth="1"/>
    <col min="19" max="19" width="14.47265625" customWidth="1"/>
    <col min="22" max="22" width="12.234375" bestFit="1" customWidth="1"/>
    <col min="24" max="24" width="13.234375" bestFit="1" customWidth="1"/>
    <col min="25" max="25" width="8.76171875" bestFit="1" customWidth="1"/>
    <col min="26" max="26" width="18.47265625" bestFit="1" customWidth="1"/>
    <col min="27" max="27" width="8.76171875" bestFit="1" customWidth="1"/>
    <col min="28" max="28" width="18.47265625" bestFit="1" customWidth="1"/>
    <col min="30" max="30" width="18.76171875" customWidth="1"/>
  </cols>
  <sheetData>
    <row r="1" spans="1:31" x14ac:dyDescent="0.45">
      <c r="A1" s="92" t="s">
        <v>78</v>
      </c>
      <c r="B1" s="93" t="s">
        <v>79</v>
      </c>
      <c r="C1" s="7"/>
    </row>
    <row r="2" spans="1:31" ht="14.1" x14ac:dyDescent="0.5">
      <c r="A2" s="1" t="s">
        <v>122</v>
      </c>
      <c r="B2" s="1"/>
      <c r="C2" s="1"/>
    </row>
    <row r="3" spans="1:31" ht="14.1" x14ac:dyDescent="0.5">
      <c r="A3" s="1"/>
      <c r="B3" s="1"/>
      <c r="C3" s="1"/>
    </row>
    <row r="4" spans="1:31" ht="30" x14ac:dyDescent="0.45">
      <c r="A4" s="68" t="s">
        <v>0</v>
      </c>
      <c r="B4" s="68" t="s">
        <v>1</v>
      </c>
      <c r="C4" s="68" t="s">
        <v>2</v>
      </c>
      <c r="D4" s="140" t="s">
        <v>3</v>
      </c>
      <c r="E4" s="140" t="s">
        <v>4</v>
      </c>
      <c r="F4" s="140" t="s">
        <v>5</v>
      </c>
      <c r="G4" s="140" t="s">
        <v>6</v>
      </c>
      <c r="H4" s="140" t="s">
        <v>7</v>
      </c>
      <c r="I4" s="140" t="s">
        <v>8</v>
      </c>
      <c r="J4" s="140" t="s">
        <v>9</v>
      </c>
      <c r="K4" s="140" t="s">
        <v>10</v>
      </c>
      <c r="L4" s="140" t="s">
        <v>11</v>
      </c>
      <c r="M4" s="140" t="s">
        <v>12</v>
      </c>
      <c r="N4" s="140" t="s">
        <v>13</v>
      </c>
      <c r="O4" s="140" t="s">
        <v>14</v>
      </c>
      <c r="P4" s="140" t="s">
        <v>15</v>
      </c>
      <c r="Q4" s="140" t="s">
        <v>16</v>
      </c>
      <c r="Z4" s="57"/>
      <c r="AA4" s="57"/>
      <c r="AB4" s="57"/>
      <c r="AC4" s="57"/>
      <c r="AD4" s="57"/>
      <c r="AE4" s="57"/>
    </row>
    <row r="5" spans="1:31" x14ac:dyDescent="0.45">
      <c r="A5" s="4" t="s">
        <v>22</v>
      </c>
      <c r="B5" s="8" t="s">
        <v>110</v>
      </c>
      <c r="C5" s="71">
        <v>0.64583333333333337</v>
      </c>
      <c r="D5" s="58">
        <v>20</v>
      </c>
      <c r="E5" s="58">
        <v>62</v>
      </c>
      <c r="F5" s="4">
        <v>45</v>
      </c>
      <c r="G5" s="4">
        <v>95</v>
      </c>
      <c r="H5" s="4" t="s">
        <v>96</v>
      </c>
      <c r="I5" s="4">
        <v>40</v>
      </c>
      <c r="J5" s="4">
        <v>3.5</v>
      </c>
      <c r="K5" s="4" t="s">
        <v>97</v>
      </c>
      <c r="L5" s="4" t="s">
        <v>98</v>
      </c>
      <c r="M5" s="4" t="s">
        <v>112</v>
      </c>
      <c r="N5" s="4" t="s">
        <v>100</v>
      </c>
      <c r="O5" s="4">
        <v>0.3</v>
      </c>
      <c r="P5" s="8">
        <v>44296</v>
      </c>
      <c r="Q5" s="10" t="s">
        <v>113</v>
      </c>
      <c r="U5" s="4"/>
      <c r="AB5" s="55"/>
      <c r="AC5" s="55"/>
      <c r="AD5" s="55"/>
      <c r="AE5" s="55"/>
    </row>
    <row r="6" spans="1:31" ht="14.1" x14ac:dyDescent="0.5">
      <c r="L6" s="1"/>
      <c r="M6" s="1"/>
      <c r="N6" s="1"/>
      <c r="O6" s="1"/>
      <c r="P6" s="1"/>
      <c r="Q6" s="23"/>
      <c r="Z6" s="19"/>
      <c r="AA6" s="55"/>
      <c r="AB6" s="55"/>
      <c r="AC6" s="55"/>
      <c r="AD6" s="56"/>
      <c r="AE6" s="56"/>
    </row>
    <row r="7" spans="1:31" ht="14.1" x14ac:dyDescent="0.5">
      <c r="A7" s="173" t="s">
        <v>19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4"/>
      <c r="X7" s="175" t="s">
        <v>18</v>
      </c>
      <c r="Y7" s="175"/>
      <c r="Z7" s="175"/>
      <c r="AA7" s="14"/>
      <c r="AC7" s="55"/>
      <c r="AD7" s="56"/>
      <c r="AE7" s="56"/>
    </row>
    <row r="8" spans="1:31" x14ac:dyDescent="0.45">
      <c r="A8" s="75" t="s">
        <v>23</v>
      </c>
      <c r="B8" s="174" t="s">
        <v>21</v>
      </c>
      <c r="C8" s="174"/>
      <c r="D8" s="174"/>
      <c r="E8" s="174"/>
      <c r="F8" s="174"/>
      <c r="G8" s="172" t="s">
        <v>63</v>
      </c>
      <c r="H8" s="172"/>
      <c r="I8" s="172"/>
      <c r="J8" s="172"/>
      <c r="K8" s="172"/>
      <c r="L8" s="172" t="s">
        <v>64</v>
      </c>
      <c r="M8" s="172"/>
      <c r="N8" s="172"/>
      <c r="O8" s="172"/>
      <c r="P8" s="172"/>
      <c r="Q8" s="172" t="s">
        <v>65</v>
      </c>
      <c r="R8" s="172"/>
      <c r="S8" s="172"/>
      <c r="T8" s="172"/>
      <c r="U8" s="172"/>
      <c r="V8" s="76" t="s">
        <v>66</v>
      </c>
      <c r="W8" s="77"/>
      <c r="X8" s="146" t="s">
        <v>31</v>
      </c>
      <c r="Y8" s="146" t="s">
        <v>20</v>
      </c>
      <c r="Z8" s="78" t="s">
        <v>32</v>
      </c>
      <c r="AA8" s="24"/>
      <c r="AC8" s="55"/>
      <c r="AD8" s="56"/>
      <c r="AE8" s="56"/>
    </row>
    <row r="9" spans="1:31" x14ac:dyDescent="0.45">
      <c r="A9" s="79" t="s">
        <v>30</v>
      </c>
      <c r="B9" s="79" t="s">
        <v>24</v>
      </c>
      <c r="C9" s="79" t="s">
        <v>25</v>
      </c>
      <c r="D9" s="79" t="s">
        <v>26</v>
      </c>
      <c r="E9" s="79" t="s">
        <v>62</v>
      </c>
      <c r="F9" s="79" t="s">
        <v>28</v>
      </c>
      <c r="G9" s="79" t="s">
        <v>24</v>
      </c>
      <c r="H9" s="79" t="s">
        <v>25</v>
      </c>
      <c r="I9" s="79" t="s">
        <v>26</v>
      </c>
      <c r="J9" s="79" t="s">
        <v>27</v>
      </c>
      <c r="K9" s="79" t="s">
        <v>28</v>
      </c>
      <c r="L9" s="79" t="s">
        <v>24</v>
      </c>
      <c r="M9" s="79" t="s">
        <v>25</v>
      </c>
      <c r="N9" s="79" t="s">
        <v>26</v>
      </c>
      <c r="O9" s="79" t="s">
        <v>27</v>
      </c>
      <c r="P9" s="79" t="s">
        <v>28</v>
      </c>
      <c r="Q9" s="79" t="s">
        <v>24</v>
      </c>
      <c r="R9" s="79" t="s">
        <v>25</v>
      </c>
      <c r="S9" s="79" t="s">
        <v>26</v>
      </c>
      <c r="T9" s="79" t="s">
        <v>27</v>
      </c>
      <c r="U9" s="79" t="s">
        <v>28</v>
      </c>
      <c r="V9" s="79" t="s">
        <v>67</v>
      </c>
      <c r="W9" s="80"/>
      <c r="X9" s="79">
        <v>1.5</v>
      </c>
      <c r="Y9" s="79">
        <v>1</v>
      </c>
      <c r="Z9" s="81">
        <v>1.5</v>
      </c>
      <c r="AA9" s="70"/>
      <c r="AC9" s="55"/>
      <c r="AD9" s="56"/>
      <c r="AE9" s="56"/>
    </row>
    <row r="10" spans="1:31" x14ac:dyDescent="0.45">
      <c r="A10" s="79">
        <v>0</v>
      </c>
      <c r="B10" s="15">
        <v>0.16</v>
      </c>
      <c r="C10" s="82"/>
      <c r="D10" s="82"/>
      <c r="E10" s="82">
        <f t="shared" ref="E10:E21" si="0">AVERAGE(B10:D10)</f>
        <v>0.16</v>
      </c>
      <c r="F10" s="82" t="e">
        <f t="shared" ref="F10:F21" si="1">_xlfn.STDEV.S(B10:D10)</f>
        <v>#DIV/0!</v>
      </c>
      <c r="G10" s="5">
        <v>9.7989999999999995</v>
      </c>
      <c r="H10" s="145">
        <v>9.7170000000000005</v>
      </c>
      <c r="I10" s="145">
        <v>9.6129999999999995</v>
      </c>
      <c r="J10" s="83">
        <f>AVERAGE(G10:I10)</f>
        <v>9.7096666666666653</v>
      </c>
      <c r="K10" s="83">
        <f>_xlfn.STDEV.S(G10:I10)</f>
        <v>9.3216593658711516E-2</v>
      </c>
      <c r="L10" s="145">
        <v>9.9239999999999995</v>
      </c>
      <c r="M10" s="5">
        <v>10.035</v>
      </c>
      <c r="N10" s="5">
        <v>10.212</v>
      </c>
      <c r="O10" s="83">
        <f>AVERAGE(L10:N10)</f>
        <v>10.057</v>
      </c>
      <c r="P10" s="83">
        <f>_xlfn.STDEV.S(L10:N10)</f>
        <v>0.14525494828060084</v>
      </c>
      <c r="Q10" s="5">
        <v>1.2669999999999999</v>
      </c>
      <c r="R10" s="5">
        <v>1.3</v>
      </c>
      <c r="S10" s="5">
        <v>1.4019999999999999</v>
      </c>
      <c r="T10" s="84">
        <f>AVERAGE(Q10:S10)</f>
        <v>1.3230000000000002</v>
      </c>
      <c r="U10" s="84">
        <f>_xlfn.STDEV.S(Q10:S10)</f>
        <v>7.0377553239651613E-2</v>
      </c>
      <c r="V10" s="84">
        <f>J10*O10*T10/1000</f>
        <v>0.12919110567300002</v>
      </c>
      <c r="W10" s="86"/>
      <c r="X10" s="87"/>
      <c r="Y10" s="88"/>
      <c r="Z10" s="89"/>
      <c r="AA10" s="55"/>
      <c r="AB10" s="55"/>
      <c r="AC10" s="55"/>
      <c r="AD10" s="56"/>
      <c r="AE10" s="56"/>
    </row>
    <row r="11" spans="1:31" x14ac:dyDescent="0.45">
      <c r="A11" s="79">
        <v>2</v>
      </c>
      <c r="B11" s="15">
        <v>0.16550000000000001</v>
      </c>
      <c r="C11" s="82"/>
      <c r="D11" s="82"/>
      <c r="E11" s="82">
        <f t="shared" si="0"/>
        <v>0.16550000000000001</v>
      </c>
      <c r="F11" s="82" t="e">
        <f t="shared" si="1"/>
        <v>#DIV/0!</v>
      </c>
      <c r="G11" s="5">
        <v>9.7919999999999998</v>
      </c>
      <c r="H11" s="5">
        <v>9.7539999999999996</v>
      </c>
      <c r="I11" s="5">
        <v>9.7569999999999997</v>
      </c>
      <c r="J11" s="83">
        <f t="shared" ref="J11:J21" si="2">AVERAGE(G11:I11)</f>
        <v>9.7676666666666652</v>
      </c>
      <c r="K11" s="83">
        <f t="shared" ref="K11:K21" si="3">_xlfn.STDEV.S(G11:I11)</f>
        <v>2.1126602503321219E-2</v>
      </c>
      <c r="L11" s="5">
        <v>10.178000000000001</v>
      </c>
      <c r="M11" s="5">
        <v>10.117000000000001</v>
      </c>
      <c r="N11" s="5">
        <v>10.164999999999999</v>
      </c>
      <c r="O11" s="83">
        <f t="shared" ref="O11:O21" si="4">AVERAGE(L11:N11)</f>
        <v>10.153333333333334</v>
      </c>
      <c r="P11" s="83">
        <f t="shared" ref="P11:P21" si="5">_xlfn.STDEV.S(L11:N11)</f>
        <v>3.2129944496268763E-2</v>
      </c>
      <c r="Q11" s="5">
        <v>1.216</v>
      </c>
      <c r="R11" s="5">
        <v>1.413</v>
      </c>
      <c r="S11" s="9">
        <v>1.44</v>
      </c>
      <c r="T11" s="84">
        <f t="shared" ref="T11:T21" si="6">AVERAGE(Q11:S11)</f>
        <v>1.3563333333333334</v>
      </c>
      <c r="U11" s="84">
        <f t="shared" ref="U11:U21" si="7">_xlfn.STDEV.S(Q11:S11)</f>
        <v>0.12227973394366433</v>
      </c>
      <c r="V11" s="84">
        <f t="shared" ref="V11:V21" si="8">J11*O11*T11/1000</f>
        <v>0.1345135113785185</v>
      </c>
      <c r="W11" s="86"/>
      <c r="X11" s="87"/>
      <c r="Y11" s="88"/>
      <c r="Z11" s="90"/>
      <c r="AA11" s="56"/>
      <c r="AB11" s="55"/>
      <c r="AC11" s="55"/>
      <c r="AD11" s="55"/>
      <c r="AE11" s="55"/>
    </row>
    <row r="12" spans="1:31" x14ac:dyDescent="0.45">
      <c r="A12" s="79">
        <v>4</v>
      </c>
      <c r="B12" s="15">
        <v>0.1656</v>
      </c>
      <c r="C12" s="82"/>
      <c r="D12" s="82"/>
      <c r="E12" s="82">
        <f t="shared" si="0"/>
        <v>0.1656</v>
      </c>
      <c r="F12" s="82" t="e">
        <f t="shared" si="1"/>
        <v>#DIV/0!</v>
      </c>
      <c r="G12" s="5">
        <v>9.94</v>
      </c>
      <c r="H12" s="5">
        <v>9.8699999999999992</v>
      </c>
      <c r="I12" s="5">
        <v>9.8149999999999995</v>
      </c>
      <c r="J12" s="83">
        <f t="shared" si="2"/>
        <v>9.875</v>
      </c>
      <c r="K12" s="83">
        <f t="shared" si="3"/>
        <v>6.2649820430708353E-2</v>
      </c>
      <c r="L12" s="5">
        <v>10.188000000000001</v>
      </c>
      <c r="M12" s="5">
        <v>10.398999999999999</v>
      </c>
      <c r="N12" s="5">
        <v>10.442</v>
      </c>
      <c r="O12" s="83">
        <f t="shared" si="4"/>
        <v>10.343</v>
      </c>
      <c r="P12" s="83">
        <f t="shared" si="5"/>
        <v>0.13594484175576457</v>
      </c>
      <c r="Q12" s="5">
        <v>1.2649999999999999</v>
      </c>
      <c r="R12" s="5">
        <v>1.391</v>
      </c>
      <c r="S12" s="5">
        <v>1.429</v>
      </c>
      <c r="T12" s="84">
        <f t="shared" si="6"/>
        <v>1.3616666666666666</v>
      </c>
      <c r="U12" s="84">
        <f t="shared" si="7"/>
        <v>8.5844821237703942E-2</v>
      </c>
      <c r="V12" s="84">
        <f t="shared" si="8"/>
        <v>0.13907671854166664</v>
      </c>
      <c r="W12" s="86"/>
      <c r="X12" s="87"/>
      <c r="Y12" s="88"/>
      <c r="Z12" s="90"/>
      <c r="AA12" s="54"/>
      <c r="AB12" s="54"/>
      <c r="AC12" s="54"/>
      <c r="AD12" s="54"/>
      <c r="AE12" s="54"/>
    </row>
    <row r="13" spans="1:31" x14ac:dyDescent="0.45">
      <c r="A13" s="79">
        <v>6</v>
      </c>
      <c r="B13" s="15">
        <v>0.1651</v>
      </c>
      <c r="C13" s="82"/>
      <c r="D13" s="82"/>
      <c r="E13" s="82">
        <f t="shared" si="0"/>
        <v>0.1651</v>
      </c>
      <c r="F13" s="82" t="e">
        <f t="shared" si="1"/>
        <v>#DIV/0!</v>
      </c>
      <c r="G13" s="5">
        <v>9.9309999999999992</v>
      </c>
      <c r="H13" s="5">
        <v>9.92</v>
      </c>
      <c r="I13" s="5">
        <v>9.718</v>
      </c>
      <c r="J13" s="83">
        <f t="shared" si="2"/>
        <v>9.8563333333333336</v>
      </c>
      <c r="K13" s="83">
        <f t="shared" si="3"/>
        <v>0.1199263662975464</v>
      </c>
      <c r="L13" s="5">
        <v>10.272</v>
      </c>
      <c r="M13" s="5">
        <v>10.167999999999999</v>
      </c>
      <c r="N13" s="5">
        <v>10.333</v>
      </c>
      <c r="O13" s="83">
        <f t="shared" si="4"/>
        <v>10.257666666666665</v>
      </c>
      <c r="P13" s="83">
        <f t="shared" si="5"/>
        <v>8.3428612198294519E-2</v>
      </c>
      <c r="Q13" s="5">
        <v>1.2609999999999999</v>
      </c>
      <c r="R13" s="5">
        <v>1.3959999999999999</v>
      </c>
      <c r="S13" s="5">
        <v>1.4530000000000001</v>
      </c>
      <c r="T13" s="84">
        <f t="shared" si="6"/>
        <v>1.37</v>
      </c>
      <c r="U13" s="84">
        <f t="shared" si="7"/>
        <v>9.8605273692637829E-2</v>
      </c>
      <c r="V13" s="84">
        <f t="shared" si="8"/>
        <v>0.13851108518777777</v>
      </c>
      <c r="W13" s="86"/>
      <c r="X13" s="87"/>
      <c r="Y13" s="88"/>
      <c r="Z13" s="90"/>
      <c r="AA13" s="54"/>
      <c r="AB13" s="54"/>
      <c r="AC13" s="54"/>
      <c r="AD13" s="54"/>
      <c r="AE13" s="54"/>
    </row>
    <row r="14" spans="1:31" x14ac:dyDescent="0.45">
      <c r="A14" s="79"/>
      <c r="B14" s="15"/>
      <c r="C14" s="82"/>
      <c r="D14" s="82"/>
      <c r="E14" s="82" t="e">
        <f t="shared" si="0"/>
        <v>#DIV/0!</v>
      </c>
      <c r="F14" s="82" t="e">
        <f t="shared" si="1"/>
        <v>#DIV/0!</v>
      </c>
      <c r="G14" s="15"/>
      <c r="H14" s="15"/>
      <c r="I14" s="15"/>
      <c r="J14" s="83" t="e">
        <f t="shared" si="2"/>
        <v>#DIV/0!</v>
      </c>
      <c r="K14" s="83" t="e">
        <f t="shared" si="3"/>
        <v>#DIV/0!</v>
      </c>
      <c r="L14" s="9"/>
      <c r="M14" s="9"/>
      <c r="N14" s="9"/>
      <c r="O14" s="83" t="e">
        <f t="shared" si="4"/>
        <v>#DIV/0!</v>
      </c>
      <c r="P14" s="83" t="e">
        <f t="shared" si="5"/>
        <v>#DIV/0!</v>
      </c>
      <c r="Q14" s="15"/>
      <c r="R14" s="15"/>
      <c r="S14" s="15"/>
      <c r="T14" s="84" t="e">
        <f t="shared" si="6"/>
        <v>#DIV/0!</v>
      </c>
      <c r="U14" s="84" t="e">
        <f t="shared" si="7"/>
        <v>#DIV/0!</v>
      </c>
      <c r="V14" s="84" t="e">
        <f t="shared" si="8"/>
        <v>#DIV/0!</v>
      </c>
      <c r="W14" s="86"/>
      <c r="X14" s="87"/>
      <c r="Y14" s="88"/>
      <c r="Z14" s="91"/>
    </row>
    <row r="15" spans="1:31" x14ac:dyDescent="0.45">
      <c r="A15" s="79">
        <v>24</v>
      </c>
      <c r="B15" s="15">
        <v>0.16470000000000001</v>
      </c>
      <c r="C15" s="82"/>
      <c r="D15" s="82"/>
      <c r="E15" s="82">
        <f t="shared" si="0"/>
        <v>0.16470000000000001</v>
      </c>
      <c r="F15" s="82" t="e">
        <f t="shared" si="1"/>
        <v>#DIV/0!</v>
      </c>
      <c r="G15" s="149">
        <v>9.8989999999999991</v>
      </c>
      <c r="H15" s="149">
        <v>9.8140000000000001</v>
      </c>
      <c r="I15" s="81">
        <v>9.9600000000000009</v>
      </c>
      <c r="J15" s="83">
        <f t="shared" si="2"/>
        <v>9.891</v>
      </c>
      <c r="K15" s="83">
        <f t="shared" si="3"/>
        <v>7.3328030111274964E-2</v>
      </c>
      <c r="L15" s="149">
        <v>10.166</v>
      </c>
      <c r="M15" s="149">
        <v>10.285</v>
      </c>
      <c r="N15" s="149">
        <v>10.472</v>
      </c>
      <c r="O15" s="83">
        <f t="shared" si="4"/>
        <v>10.307666666666668</v>
      </c>
      <c r="P15" s="83">
        <f t="shared" si="5"/>
        <v>0.15425411933991648</v>
      </c>
      <c r="Q15" s="15">
        <v>1.325</v>
      </c>
      <c r="R15" s="15">
        <v>1.595</v>
      </c>
      <c r="S15" s="15">
        <v>1.4179999999999999</v>
      </c>
      <c r="T15" s="84">
        <f t="shared" si="6"/>
        <v>1.446</v>
      </c>
      <c r="U15" s="84">
        <f t="shared" si="7"/>
        <v>0.13716048993788263</v>
      </c>
      <c r="V15" s="84">
        <f t="shared" si="8"/>
        <v>0.147424227426</v>
      </c>
      <c r="W15" s="86"/>
      <c r="X15" s="87"/>
      <c r="Y15" s="88"/>
      <c r="Z15" s="91"/>
    </row>
    <row r="16" spans="1:31" x14ac:dyDescent="0.45">
      <c r="A16" s="79">
        <v>48</v>
      </c>
      <c r="B16" s="15">
        <v>0.16650000000000001</v>
      </c>
      <c r="C16" s="82"/>
      <c r="D16" s="82"/>
      <c r="E16" s="82">
        <f t="shared" si="0"/>
        <v>0.16650000000000001</v>
      </c>
      <c r="F16" s="82" t="e">
        <f t="shared" si="1"/>
        <v>#DIV/0!</v>
      </c>
      <c r="G16" s="81">
        <v>9.7289999999999992</v>
      </c>
      <c r="H16" s="81">
        <v>9.9819999999999993</v>
      </c>
      <c r="I16" s="81">
        <v>9.8960000000000008</v>
      </c>
      <c r="J16" s="83">
        <f t="shared" si="2"/>
        <v>9.8689999999999998</v>
      </c>
      <c r="K16" s="83">
        <f t="shared" si="3"/>
        <v>0.12864291663360272</v>
      </c>
      <c r="L16" s="79">
        <v>10.266</v>
      </c>
      <c r="M16" s="79">
        <v>10.282999999999999</v>
      </c>
      <c r="N16" s="79">
        <v>10.292</v>
      </c>
      <c r="O16" s="83">
        <f t="shared" si="4"/>
        <v>10.280333333333333</v>
      </c>
      <c r="P16" s="83">
        <f t="shared" si="5"/>
        <v>1.320353488022543E-2</v>
      </c>
      <c r="Q16" s="81">
        <v>1.4590000000000001</v>
      </c>
      <c r="R16" s="81">
        <v>1.6559999999999999</v>
      </c>
      <c r="S16" s="81">
        <v>1.6579999999999999</v>
      </c>
      <c r="T16" s="84">
        <f t="shared" si="6"/>
        <v>1.591</v>
      </c>
      <c r="U16" s="84">
        <f t="shared" si="7"/>
        <v>0.11431972708154957</v>
      </c>
      <c r="V16" s="84">
        <f t="shared" si="8"/>
        <v>0.16141746597966666</v>
      </c>
      <c r="W16" s="86"/>
      <c r="X16" s="87"/>
      <c r="Y16" s="88"/>
      <c r="Z16" s="91"/>
    </row>
    <row r="17" spans="1:27" x14ac:dyDescent="0.45">
      <c r="A17" s="79">
        <v>72</v>
      </c>
      <c r="B17" s="15">
        <v>0.16700000000000001</v>
      </c>
      <c r="C17" s="82"/>
      <c r="D17" s="82"/>
      <c r="E17" s="82">
        <f t="shared" si="0"/>
        <v>0.16700000000000001</v>
      </c>
      <c r="F17" s="82" t="e">
        <f t="shared" si="1"/>
        <v>#DIV/0!</v>
      </c>
      <c r="G17" s="81"/>
      <c r="H17" s="81"/>
      <c r="I17" s="81"/>
      <c r="J17" s="83" t="e">
        <f t="shared" si="2"/>
        <v>#DIV/0!</v>
      </c>
      <c r="K17" s="83" t="e">
        <f t="shared" si="3"/>
        <v>#DIV/0!</v>
      </c>
      <c r="L17" s="79"/>
      <c r="M17" s="79"/>
      <c r="N17" s="79"/>
      <c r="O17" s="83" t="e">
        <f t="shared" si="4"/>
        <v>#DIV/0!</v>
      </c>
      <c r="P17" s="83" t="e">
        <f t="shared" si="5"/>
        <v>#DIV/0!</v>
      </c>
      <c r="Q17" s="81"/>
      <c r="R17" s="81"/>
      <c r="S17" s="81"/>
      <c r="T17" s="84" t="e">
        <f t="shared" si="6"/>
        <v>#DIV/0!</v>
      </c>
      <c r="U17" s="84" t="e">
        <f t="shared" si="7"/>
        <v>#DIV/0!</v>
      </c>
      <c r="V17" s="84" t="e">
        <f t="shared" si="8"/>
        <v>#DIV/0!</v>
      </c>
      <c r="W17" s="86"/>
      <c r="X17" s="87"/>
      <c r="Y17" s="88"/>
      <c r="Z17" s="91"/>
    </row>
    <row r="18" spans="1:27" x14ac:dyDescent="0.45">
      <c r="A18" s="79">
        <v>96</v>
      </c>
      <c r="B18" s="15">
        <v>0.16800000000000001</v>
      </c>
      <c r="C18" s="82"/>
      <c r="D18" s="82"/>
      <c r="E18" s="82">
        <f t="shared" si="0"/>
        <v>0.16800000000000001</v>
      </c>
      <c r="F18" s="82" t="e">
        <f t="shared" si="1"/>
        <v>#DIV/0!</v>
      </c>
      <c r="G18" s="81"/>
      <c r="H18" s="81"/>
      <c r="I18" s="81"/>
      <c r="J18" s="83" t="e">
        <f t="shared" si="2"/>
        <v>#DIV/0!</v>
      </c>
      <c r="K18" s="83" t="e">
        <f t="shared" si="3"/>
        <v>#DIV/0!</v>
      </c>
      <c r="L18" s="81"/>
      <c r="M18" s="81"/>
      <c r="N18" s="81"/>
      <c r="O18" s="83" t="e">
        <f t="shared" si="4"/>
        <v>#DIV/0!</v>
      </c>
      <c r="P18" s="83" t="e">
        <f t="shared" si="5"/>
        <v>#DIV/0!</v>
      </c>
      <c r="Q18" s="81"/>
      <c r="R18" s="81"/>
      <c r="S18" s="81"/>
      <c r="T18" s="84" t="e">
        <f t="shared" si="6"/>
        <v>#DIV/0!</v>
      </c>
      <c r="U18" s="84" t="e">
        <f t="shared" si="7"/>
        <v>#DIV/0!</v>
      </c>
      <c r="V18" s="84" t="e">
        <f t="shared" si="8"/>
        <v>#DIV/0!</v>
      </c>
      <c r="W18" s="86"/>
      <c r="X18" s="87"/>
      <c r="Y18" s="88"/>
      <c r="Z18" s="91"/>
    </row>
    <row r="19" spans="1:27" x14ac:dyDescent="0.45">
      <c r="A19" s="79">
        <v>120</v>
      </c>
      <c r="B19" s="15">
        <v>0.16800000000000001</v>
      </c>
      <c r="C19" s="82"/>
      <c r="D19" s="82"/>
      <c r="E19" s="82">
        <f t="shared" si="0"/>
        <v>0.16800000000000001</v>
      </c>
      <c r="F19" s="82" t="e">
        <f t="shared" si="1"/>
        <v>#DIV/0!</v>
      </c>
      <c r="G19" s="81"/>
      <c r="H19" s="81"/>
      <c r="I19" s="81"/>
      <c r="J19" s="83" t="e">
        <f t="shared" si="2"/>
        <v>#DIV/0!</v>
      </c>
      <c r="K19" s="83" t="e">
        <f t="shared" si="3"/>
        <v>#DIV/0!</v>
      </c>
      <c r="L19" s="81"/>
      <c r="M19" s="81"/>
      <c r="N19" s="81"/>
      <c r="O19" s="83" t="e">
        <f t="shared" si="4"/>
        <v>#DIV/0!</v>
      </c>
      <c r="P19" s="83" t="e">
        <f t="shared" si="5"/>
        <v>#DIV/0!</v>
      </c>
      <c r="Q19" s="81"/>
      <c r="R19" s="81"/>
      <c r="S19" s="81"/>
      <c r="T19" s="84" t="e">
        <f t="shared" si="6"/>
        <v>#DIV/0!</v>
      </c>
      <c r="U19" s="84" t="e">
        <f t="shared" si="7"/>
        <v>#DIV/0!</v>
      </c>
      <c r="V19" s="84" t="e">
        <f t="shared" si="8"/>
        <v>#DIV/0!</v>
      </c>
      <c r="W19" s="86"/>
      <c r="X19" s="87"/>
      <c r="Y19" s="88"/>
      <c r="Z19" s="91"/>
    </row>
    <row r="20" spans="1:27" x14ac:dyDescent="0.45">
      <c r="A20" s="79">
        <v>144</v>
      </c>
      <c r="B20" s="15">
        <v>0.16700000000000001</v>
      </c>
      <c r="C20" s="82"/>
      <c r="D20" s="82"/>
      <c r="E20" s="82">
        <f t="shared" si="0"/>
        <v>0.16700000000000001</v>
      </c>
      <c r="F20" s="82" t="e">
        <f t="shared" si="1"/>
        <v>#DIV/0!</v>
      </c>
      <c r="G20" s="81"/>
      <c r="H20" s="81"/>
      <c r="I20" s="81"/>
      <c r="J20" s="83" t="e">
        <f t="shared" si="2"/>
        <v>#DIV/0!</v>
      </c>
      <c r="K20" s="83" t="e">
        <f t="shared" si="3"/>
        <v>#DIV/0!</v>
      </c>
      <c r="L20" s="81"/>
      <c r="M20" s="81"/>
      <c r="N20" s="81"/>
      <c r="O20" s="83" t="e">
        <f t="shared" si="4"/>
        <v>#DIV/0!</v>
      </c>
      <c r="P20" s="83" t="e">
        <f t="shared" si="5"/>
        <v>#DIV/0!</v>
      </c>
      <c r="Q20" s="81"/>
      <c r="R20" s="81"/>
      <c r="S20" s="81"/>
      <c r="T20" s="84" t="e">
        <f t="shared" si="6"/>
        <v>#DIV/0!</v>
      </c>
      <c r="U20" s="84" t="e">
        <f t="shared" si="7"/>
        <v>#DIV/0!</v>
      </c>
      <c r="V20" s="84" t="e">
        <f t="shared" si="8"/>
        <v>#DIV/0!</v>
      </c>
      <c r="W20" s="86"/>
      <c r="X20" s="87"/>
      <c r="Y20" s="88"/>
      <c r="Z20" s="91"/>
    </row>
    <row r="21" spans="1:27" x14ac:dyDescent="0.45">
      <c r="A21" s="79">
        <v>168</v>
      </c>
      <c r="B21" s="15">
        <v>0.16500000000000001</v>
      </c>
      <c r="C21" s="82"/>
      <c r="D21" s="82"/>
      <c r="E21" s="82">
        <f t="shared" si="0"/>
        <v>0.16500000000000001</v>
      </c>
      <c r="F21" s="82" t="e">
        <f t="shared" si="1"/>
        <v>#DIV/0!</v>
      </c>
      <c r="G21" s="81"/>
      <c r="H21" s="81"/>
      <c r="I21" s="81"/>
      <c r="J21" s="83" t="e">
        <f t="shared" si="2"/>
        <v>#DIV/0!</v>
      </c>
      <c r="K21" s="83" t="e">
        <f t="shared" si="3"/>
        <v>#DIV/0!</v>
      </c>
      <c r="L21" s="81"/>
      <c r="M21" s="81"/>
      <c r="N21" s="81"/>
      <c r="O21" s="83" t="e">
        <f t="shared" si="4"/>
        <v>#DIV/0!</v>
      </c>
      <c r="P21" s="83" t="e">
        <f t="shared" si="5"/>
        <v>#DIV/0!</v>
      </c>
      <c r="Q21" s="81"/>
      <c r="R21" s="81"/>
      <c r="S21" s="81"/>
      <c r="T21" s="84" t="e">
        <f t="shared" si="6"/>
        <v>#DIV/0!</v>
      </c>
      <c r="U21" s="84" t="e">
        <f t="shared" si="7"/>
        <v>#DIV/0!</v>
      </c>
      <c r="V21" s="84" t="e">
        <f t="shared" si="8"/>
        <v>#DIV/0!</v>
      </c>
      <c r="W21" s="86"/>
      <c r="X21" s="87"/>
      <c r="Y21" s="88"/>
      <c r="Z21" s="91"/>
    </row>
    <row r="22" spans="1:27" x14ac:dyDescent="0.45"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</row>
    <row r="23" spans="1:27" x14ac:dyDescent="0.45">
      <c r="I23" s="12"/>
      <c r="J23" s="16">
        <f>(J15-J10)/J10*100</f>
        <v>1.8675546706031931</v>
      </c>
      <c r="K23" s="16"/>
      <c r="L23" s="16"/>
      <c r="M23" s="16"/>
      <c r="N23" s="16"/>
      <c r="O23" s="16">
        <f>(O15-O10)/O10*100</f>
        <v>2.4924596466805951</v>
      </c>
      <c r="P23" s="16"/>
      <c r="Q23" s="16"/>
      <c r="R23" s="16"/>
      <c r="S23" s="16"/>
      <c r="T23" s="16">
        <f>(T15-T10)/T10*100</f>
        <v>9.2970521541949935</v>
      </c>
      <c r="U23" s="16"/>
      <c r="V23" s="16">
        <f>(V15-V10)/V10*100</f>
        <v>14.113294919195491</v>
      </c>
      <c r="W23" s="12"/>
      <c r="X23" s="12"/>
      <c r="Y23" s="12"/>
    </row>
    <row r="24" spans="1:27" x14ac:dyDescent="0.45">
      <c r="A24" s="4"/>
      <c r="B24" s="4"/>
      <c r="C24" s="4"/>
      <c r="D24" s="70"/>
      <c r="E24" s="32"/>
      <c r="F24" s="49"/>
      <c r="G24" s="49"/>
      <c r="H24" s="49"/>
      <c r="I24" s="70"/>
      <c r="J24" s="70"/>
      <c r="K24" s="83"/>
      <c r="L24" s="81"/>
      <c r="M24" s="81"/>
      <c r="N24" s="81"/>
      <c r="O24" s="83"/>
      <c r="P24" s="83"/>
      <c r="Q24" s="81"/>
      <c r="R24" s="81"/>
      <c r="S24" s="81"/>
      <c r="T24" s="84"/>
      <c r="U24" s="83"/>
      <c r="V24" s="85"/>
      <c r="W24" s="86"/>
      <c r="X24" s="121"/>
      <c r="Y24" s="70"/>
      <c r="Z24" s="4"/>
      <c r="AA24" s="4"/>
    </row>
    <row r="25" spans="1:27" x14ac:dyDescent="0.45">
      <c r="A25" s="4"/>
      <c r="B25" s="15"/>
      <c r="C25" s="15"/>
      <c r="D25" s="32"/>
      <c r="E25" s="50"/>
      <c r="F25" s="32"/>
      <c r="G25" s="32"/>
      <c r="H25" s="32"/>
      <c r="I25" s="15"/>
      <c r="J25" s="15"/>
      <c r="K25" s="83"/>
      <c r="L25" s="12"/>
      <c r="M25" s="12"/>
      <c r="N25" s="12"/>
      <c r="O25" s="12"/>
      <c r="P25" s="83"/>
      <c r="Q25" s="12"/>
      <c r="R25" s="12"/>
      <c r="S25" s="12"/>
      <c r="T25" s="12"/>
      <c r="U25" s="83"/>
      <c r="V25" s="12"/>
      <c r="W25" s="86"/>
      <c r="X25" s="121"/>
      <c r="Y25" s="4"/>
      <c r="Z25" s="4"/>
      <c r="AA25" s="4"/>
    </row>
    <row r="26" spans="1:27" x14ac:dyDescent="0.45">
      <c r="A26" s="4"/>
      <c r="B26" s="15"/>
      <c r="C26" s="15"/>
      <c r="D26" s="32"/>
      <c r="E26" s="32"/>
      <c r="F26" s="25"/>
      <c r="G26" s="25"/>
      <c r="H26" s="25"/>
      <c r="I26" s="9"/>
      <c r="J26" s="9"/>
      <c r="K26" s="83"/>
      <c r="L26" s="120"/>
      <c r="M26" s="120"/>
      <c r="N26" s="120"/>
      <c r="O26" s="120"/>
      <c r="P26" s="83"/>
      <c r="Q26" s="120"/>
      <c r="R26" s="120"/>
      <c r="S26" s="120"/>
      <c r="T26" s="120"/>
      <c r="U26" s="83"/>
      <c r="V26" s="120"/>
      <c r="W26" s="86"/>
      <c r="X26" s="121"/>
      <c r="Y26" s="4"/>
      <c r="Z26" s="4"/>
      <c r="AA26" s="4"/>
    </row>
    <row r="27" spans="1:27" x14ac:dyDescent="0.45">
      <c r="E27" s="70"/>
      <c r="F27" s="25"/>
      <c r="G27" s="25"/>
      <c r="H27" s="25"/>
      <c r="I27" s="9"/>
      <c r="J27" s="9"/>
      <c r="K27" s="83"/>
      <c r="L27" s="15"/>
      <c r="M27" s="15"/>
      <c r="N27" s="15"/>
      <c r="O27" s="15"/>
      <c r="P27" s="83"/>
      <c r="Q27" s="15"/>
      <c r="R27" s="15"/>
      <c r="S27" s="15"/>
      <c r="T27" s="15"/>
      <c r="U27" s="83"/>
      <c r="V27" s="15"/>
      <c r="W27" s="86"/>
      <c r="X27" s="121"/>
      <c r="Y27" s="4"/>
      <c r="Z27" s="4"/>
      <c r="AA27" s="4"/>
    </row>
    <row r="28" spans="1:27" x14ac:dyDescent="0.45">
      <c r="F28" s="9"/>
      <c r="G28" s="9"/>
      <c r="H28" s="9"/>
      <c r="I28" s="9"/>
      <c r="J28" s="9"/>
      <c r="K28" s="83"/>
      <c r="L28" s="15"/>
      <c r="M28" s="15"/>
      <c r="N28" s="15"/>
      <c r="O28" s="15"/>
      <c r="P28" s="83"/>
      <c r="Q28" s="15"/>
      <c r="R28" s="15"/>
      <c r="S28" s="15"/>
      <c r="T28" s="15"/>
      <c r="U28" s="83"/>
      <c r="V28" s="15"/>
      <c r="W28" s="86"/>
      <c r="X28" s="121"/>
    </row>
    <row r="29" spans="1:27" x14ac:dyDescent="0.45">
      <c r="F29" s="9"/>
      <c r="G29" s="9"/>
      <c r="H29" s="9"/>
      <c r="I29" s="9"/>
      <c r="J29" s="9"/>
      <c r="K29" s="83"/>
      <c r="L29" s="4"/>
      <c r="M29" s="4"/>
      <c r="N29" s="4"/>
      <c r="O29" s="4"/>
      <c r="P29" s="83"/>
      <c r="Q29" s="4"/>
      <c r="R29" s="4"/>
      <c r="S29" s="4"/>
      <c r="T29" s="4"/>
      <c r="U29" s="83"/>
      <c r="V29" s="4"/>
      <c r="W29" s="86"/>
      <c r="X29" s="121"/>
    </row>
    <row r="30" spans="1:27" x14ac:dyDescent="0.45">
      <c r="F30" s="9"/>
      <c r="G30" s="9"/>
      <c r="H30" s="9"/>
      <c r="I30" s="9"/>
      <c r="J30" s="9"/>
    </row>
    <row r="31" spans="1:27" x14ac:dyDescent="0.45">
      <c r="F31" s="9"/>
      <c r="G31" s="9"/>
      <c r="H31" s="9"/>
      <c r="I31" s="9"/>
      <c r="J31" s="9"/>
    </row>
    <row r="32" spans="1:27" x14ac:dyDescent="0.45">
      <c r="F32" s="9"/>
      <c r="G32" s="9"/>
      <c r="H32" s="9"/>
      <c r="I32" s="9"/>
      <c r="J32" s="9"/>
    </row>
    <row r="33" spans="6:10" x14ac:dyDescent="0.45">
      <c r="F33" s="9"/>
      <c r="G33" s="9"/>
      <c r="H33" s="9"/>
      <c r="I33" s="9"/>
      <c r="J33" s="9"/>
    </row>
    <row r="34" spans="6:10" x14ac:dyDescent="0.45">
      <c r="F34" s="9"/>
      <c r="G34" s="9"/>
      <c r="H34" s="9"/>
      <c r="I34" s="9"/>
      <c r="J34" s="9"/>
    </row>
    <row r="35" spans="6:10" x14ac:dyDescent="0.45">
      <c r="F35" s="9"/>
      <c r="G35" s="9"/>
      <c r="H35" s="9"/>
      <c r="I35" s="9"/>
      <c r="J35" s="9"/>
    </row>
    <row r="36" spans="6:10" x14ac:dyDescent="0.45">
      <c r="F36" s="9"/>
      <c r="G36" s="9"/>
      <c r="H36" s="9"/>
      <c r="I36" s="9"/>
      <c r="J36" s="9"/>
    </row>
    <row r="37" spans="6:10" x14ac:dyDescent="0.45">
      <c r="F37" s="9"/>
      <c r="G37" s="9"/>
      <c r="H37" s="9"/>
      <c r="I37" s="9"/>
      <c r="J37" s="9"/>
    </row>
    <row r="38" spans="6:10" x14ac:dyDescent="0.45">
      <c r="F38" s="9"/>
      <c r="G38" s="9"/>
      <c r="H38" s="9"/>
      <c r="I38" s="9"/>
      <c r="J38" s="9"/>
    </row>
    <row r="39" spans="6:10" x14ac:dyDescent="0.45">
      <c r="F39" s="9"/>
      <c r="G39" s="9"/>
      <c r="H39" s="9"/>
      <c r="I39" s="9"/>
      <c r="J39" s="9"/>
    </row>
  </sheetData>
  <mergeCells count="6">
    <mergeCell ref="A7:V7"/>
    <mergeCell ref="X7:Z7"/>
    <mergeCell ref="B8:F8"/>
    <mergeCell ref="G8:K8"/>
    <mergeCell ref="L8:P8"/>
    <mergeCell ref="Q8:U8"/>
  </mergeCells>
  <hyperlinks>
    <hyperlink ref="A1" location="'Sample List'!A1" display="'Sample List'!A1" xr:uid="{00000000-0004-0000-0800-000000000000}"/>
    <hyperlink ref="B1" location="'Calculations file'!A1" display="'Calculations file'!A1" xr:uid="{00000000-0004-0000-0800-000001000000}"/>
  </hyperlink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CD3EAC21452E41B21664C1CEE0122B" ma:contentTypeVersion="14" ma:contentTypeDescription="Create a new document." ma:contentTypeScope="" ma:versionID="85ab50fd4b1dba006d9a760188216302">
  <xsd:schema xmlns:xsd="http://www.w3.org/2001/XMLSchema" xmlns:xs="http://www.w3.org/2001/XMLSchema" xmlns:p="http://schemas.microsoft.com/office/2006/metadata/properties" xmlns:ns3="514752ca-b80a-449f-8668-f75273954230" xmlns:ns4="15f04063-4e1e-44fe-adcd-9842e43cf927" targetNamespace="http://schemas.microsoft.com/office/2006/metadata/properties" ma:root="true" ma:fieldsID="1d8560d101d2f9a29378d8203202fb57" ns3:_="" ns4:_="">
    <xsd:import namespace="514752ca-b80a-449f-8668-f75273954230"/>
    <xsd:import namespace="15f04063-4e1e-44fe-adcd-9842e43cf92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OCR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ServiceGenerationTime" minOccurs="0"/>
                <xsd:element ref="ns4:MediaServiceEventHashCode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4752ca-b80a-449f-8668-f7527395423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f04063-4e1e-44fe-adcd-9842e43cf9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090675B-32BE-44B6-9D79-274A5262514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3D419A0-DB93-41BB-9587-8C53F79A3C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4752ca-b80a-449f-8668-f75273954230"/>
    <ds:schemaRef ds:uri="15f04063-4e1e-44fe-adcd-9842e43cf9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E223065-AF70-4498-9567-468B9306E66B}">
  <ds:schemaRefs>
    <ds:schemaRef ds:uri="http://purl.org/dc/terms/"/>
    <ds:schemaRef ds:uri="514752ca-b80a-449f-8668-f75273954230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http://schemas.microsoft.com/office/infopath/2007/PartnerControls"/>
    <ds:schemaRef ds:uri="15f04063-4e1e-44fe-adcd-9842e43cf92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Abbreviations List</vt:lpstr>
      <vt:lpstr>Calculations file</vt:lpstr>
      <vt:lpstr>Strain %</vt:lpstr>
      <vt:lpstr>S1-EX-SW-HC-45-100-QY0-1.5mm</vt:lpstr>
      <vt:lpstr>S2-EX-SW-HC-45-100-QY0-1.5mm</vt:lpstr>
      <vt:lpstr>S3-EX-SW-HC-45-100-QY0-1.5mm</vt:lpstr>
      <vt:lpstr>S4-EX-SW-HC-45-100-QY0-1.5mm</vt:lpstr>
      <vt:lpstr>S1-EX-SW-FRG-8-100-QY0-1.5mm</vt:lpstr>
      <vt:lpstr>S2-EX-SW-FRG-8-100-QY0-1.5mm</vt:lpstr>
      <vt:lpstr>S3-EX-SW-FRG-8-100-QY0-1.5mm</vt:lpstr>
      <vt:lpstr>S4-EX-SW-FRG-8-100-QY0-1.5mm</vt:lpstr>
      <vt:lpstr>S1-EX-SW-HC-45-100-QY0-3mm</vt:lpstr>
      <vt:lpstr>S2-EX-SW-HC-45-100-QY0-3mm</vt:lpstr>
      <vt:lpstr>S3-EX-SW-HC-45-100-QY0-3mm</vt:lpstr>
      <vt:lpstr>S4-EX-SW-HC-45-100-QY0-3mm</vt:lpstr>
      <vt:lpstr>S1-EX-SW-FRG-8-100-QY0-3mm</vt:lpstr>
      <vt:lpstr>S2-EX-SW-FRG-8-100-QY0-3mm</vt:lpstr>
      <vt:lpstr>S3-EX-SW-FRG-8-100-QY0-3mm</vt:lpstr>
      <vt:lpstr>S4-EX-SW-FRG-8-100-QY0-3mm</vt:lpstr>
      <vt:lpstr>S1-S16-EX-SW-DRY-60-30-QY0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Bruger</dc:creator>
  <cp:lastModifiedBy>Omid Alavi</cp:lastModifiedBy>
  <dcterms:created xsi:type="dcterms:W3CDTF">2021-02-08T15:18:26Z</dcterms:created>
  <dcterms:modified xsi:type="dcterms:W3CDTF">2021-12-28T01:09:30Z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0x0101004CCD3EAC21452E41B21664C1CEE0122B</vt:lpwstr>
  </property>
</Properties>
</file>