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m_hakim-khalili_cranfield_ac_uk/Documents/s276905/Cranfield/PhD/Paper Publication/Polymer Degradation and Stability/Data for CORD-cut from unneccessary info/"/>
    </mc:Choice>
  </mc:AlternateContent>
  <xr:revisionPtr revIDLastSave="21" documentId="11_C0D1B6A642746845EA3B0C41A9410B8DB7A57941" xr6:coauthVersionLast="47" xr6:coauthVersionMax="47" xr10:uidLastSave="{5A939635-4E84-45DF-8CC9-B63D4146E735}"/>
  <bookViews>
    <workbookView xWindow="-28920" yWindow="-120" windowWidth="29040" windowHeight="15840" firstSheet="1" activeTab="1" xr2:uid="{00000000-000D-0000-FFFF-FFFF00000000}"/>
  </bookViews>
  <sheets>
    <sheet name="Abbreviations List" sheetId="19" r:id="rId1"/>
    <sheet name="Calculations file" sheetId="33" r:id="rId2"/>
    <sheet name="Strain %" sheetId="47" r:id="rId3"/>
    <sheet name="S1-EX-SW-HC-45-100-QY0-010721" sheetId="2" r:id="rId4"/>
    <sheet name="S2-EX-SW-HC-45-100-QY0-010721" sheetId="36" r:id="rId5"/>
    <sheet name="S3-EX-SW-HC-45-100-QY0-010721" sheetId="37" r:id="rId6"/>
    <sheet name="S4-EX-SW-HC-45-100-QY0-010721" sheetId="38" r:id="rId7"/>
    <sheet name="S1-EX-SW-HB-37-100-QY0-010721" sheetId="41" r:id="rId8"/>
    <sheet name="S2-EX-SW-HB-37-100-QY0-010721" sheetId="42" r:id="rId9"/>
    <sheet name="S3-EX-SW-HB-37-100-QY0-010721" sheetId="43" r:id="rId10"/>
    <sheet name="S4-EX-SW-HB-37-100-QY0-010721" sheetId="44" r:id="rId11"/>
    <sheet name="S1-EX-SW-RT-21-30-QY0-010721" sheetId="5" r:id="rId12"/>
    <sheet name="S2-EX-SW-RT-21-30-QY0-010721" sheetId="9" r:id="rId13"/>
    <sheet name="S3-EX-SW-RT-21-30-QY0-010721" sheetId="10" r:id="rId14"/>
    <sheet name="S4-EX-SW-RT-21-30-QY0-010721" sheetId="39" r:id="rId15"/>
    <sheet name="S1-EX-SW-FRG-8-100-QY0-010721" sheetId="25" r:id="rId16"/>
    <sheet name="S2-EX-SW-FRG-8-100-QY0-010721" sheetId="26" r:id="rId17"/>
    <sheet name="S3-EX-SW-FRG-8-100-QY0-010721" sheetId="27" r:id="rId18"/>
    <sheet name="S4-EX-SW-FRG-8-100-QY0-010721" sheetId="40" r:id="rId19"/>
    <sheet name="S1-S16-EX-SW-DRY-60-30-QY0" sheetId="3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Y7" i="33" l="1"/>
  <c r="EY8" i="33"/>
  <c r="EY9" i="33"/>
  <c r="EY10" i="33"/>
  <c r="EY11" i="33"/>
  <c r="EY12" i="33"/>
  <c r="EY13" i="33"/>
  <c r="EY14" i="33"/>
  <c r="EY15" i="33"/>
  <c r="EY16" i="33"/>
  <c r="EY6" i="33"/>
  <c r="ER16" i="33"/>
  <c r="ER15" i="33"/>
  <c r="ER14" i="33"/>
  <c r="ER13" i="33"/>
  <c r="ER12" i="33"/>
  <c r="ER11" i="33"/>
  <c r="ER10" i="33"/>
  <c r="ER9" i="33"/>
  <c r="ER8" i="33"/>
  <c r="ER7" i="33"/>
  <c r="ER6" i="33"/>
  <c r="EK7" i="33"/>
  <c r="EK8" i="33"/>
  <c r="EK9" i="33"/>
  <c r="EK10" i="33"/>
  <c r="EK11" i="33"/>
  <c r="EK12" i="33"/>
  <c r="EK13" i="33"/>
  <c r="EK14" i="33"/>
  <c r="EK15" i="33"/>
  <c r="EK16" i="33"/>
  <c r="EK6" i="33"/>
  <c r="DH7" i="33"/>
  <c r="DH8" i="33"/>
  <c r="DH9" i="33"/>
  <c r="DH10" i="33"/>
  <c r="DH11" i="33"/>
  <c r="DH12" i="33"/>
  <c r="DH13" i="33"/>
  <c r="DH14" i="33"/>
  <c r="DH15" i="33"/>
  <c r="DH16" i="33"/>
  <c r="DH6" i="33"/>
  <c r="DA7" i="33"/>
  <c r="DA8" i="33"/>
  <c r="DA9" i="33"/>
  <c r="DA10" i="33"/>
  <c r="DA11" i="33"/>
  <c r="DA12" i="33"/>
  <c r="DA13" i="33"/>
  <c r="DA14" i="33"/>
  <c r="DA15" i="33"/>
  <c r="DA16" i="33"/>
  <c r="DA6" i="33"/>
  <c r="CT16" i="33"/>
  <c r="CT15" i="33"/>
  <c r="CT14" i="33"/>
  <c r="CT13" i="33"/>
  <c r="CT12" i="33"/>
  <c r="CT11" i="33"/>
  <c r="CT10" i="33"/>
  <c r="CT9" i="33"/>
  <c r="CT8" i="33"/>
  <c r="CT7" i="33"/>
  <c r="CT6" i="33"/>
  <c r="BQ16" i="33"/>
  <c r="BQ15" i="33"/>
  <c r="BQ14" i="33"/>
  <c r="BQ13" i="33"/>
  <c r="BQ12" i="33"/>
  <c r="BQ11" i="33"/>
  <c r="BQ10" i="33"/>
  <c r="BQ9" i="33"/>
  <c r="BQ8" i="33"/>
  <c r="BQ7" i="33"/>
  <c r="BQ6" i="33"/>
  <c r="BJ16" i="33"/>
  <c r="BJ15" i="33"/>
  <c r="BJ14" i="33"/>
  <c r="BJ13" i="33"/>
  <c r="BJ12" i="33"/>
  <c r="BJ11" i="33"/>
  <c r="BJ10" i="33"/>
  <c r="BJ9" i="33"/>
  <c r="BJ8" i="33"/>
  <c r="BJ7" i="33"/>
  <c r="BJ6" i="33"/>
  <c r="BC7" i="33"/>
  <c r="BC8" i="33"/>
  <c r="BC9" i="33"/>
  <c r="BC10" i="33"/>
  <c r="BC11" i="33"/>
  <c r="BC12" i="33"/>
  <c r="BC13" i="33"/>
  <c r="BC14" i="33"/>
  <c r="BC15" i="33"/>
  <c r="BC16" i="33"/>
  <c r="BC6" i="33"/>
  <c r="W7" i="33"/>
  <c r="W8" i="33"/>
  <c r="W9" i="33"/>
  <c r="W10" i="33"/>
  <c r="W11" i="33"/>
  <c r="W12" i="33"/>
  <c r="W13" i="33"/>
  <c r="W14" i="33"/>
  <c r="W15" i="33"/>
  <c r="W16" i="33"/>
  <c r="W6" i="33"/>
  <c r="P16" i="33"/>
  <c r="P15" i="33"/>
  <c r="P14" i="33"/>
  <c r="P13" i="33"/>
  <c r="P12" i="33"/>
  <c r="P11" i="33"/>
  <c r="P10" i="33"/>
  <c r="P9" i="33"/>
  <c r="P8" i="33"/>
  <c r="P7" i="33"/>
  <c r="P6" i="33"/>
  <c r="I16" i="33"/>
  <c r="I15" i="33"/>
  <c r="I14" i="33"/>
  <c r="I13" i="33"/>
  <c r="I12" i="33"/>
  <c r="I11" i="33"/>
  <c r="I10" i="33"/>
  <c r="I9" i="33"/>
  <c r="I8" i="33"/>
  <c r="I7" i="33"/>
  <c r="I6" i="33"/>
  <c r="J10" i="37" l="1"/>
  <c r="K10" i="37"/>
  <c r="O10" i="37"/>
  <c r="J11" i="37"/>
  <c r="K11" i="37"/>
  <c r="O11" i="37"/>
  <c r="J12" i="37"/>
  <c r="K12" i="37"/>
  <c r="O12" i="37"/>
  <c r="J13" i="37"/>
  <c r="K13" i="37"/>
  <c r="O13" i="37"/>
  <c r="J14" i="37"/>
  <c r="K14" i="37"/>
  <c r="O14" i="37"/>
  <c r="J15" i="37"/>
  <c r="K15" i="37"/>
  <c r="O15" i="37"/>
  <c r="J16" i="37"/>
  <c r="K16" i="37"/>
  <c r="J17" i="37"/>
  <c r="K17" i="37"/>
  <c r="J18" i="37"/>
  <c r="K18" i="37"/>
  <c r="O23" i="37" l="1"/>
  <c r="J23" i="37"/>
  <c r="GO3" i="33" l="1"/>
  <c r="GP3" i="33"/>
  <c r="GO4" i="33"/>
  <c r="GP4" i="33"/>
  <c r="GQ3" i="33"/>
  <c r="GR3" i="33"/>
  <c r="GQ4" i="33"/>
  <c r="GS3" i="33"/>
  <c r="GT3" i="33"/>
  <c r="GS4" i="33"/>
  <c r="GU3" i="33"/>
  <c r="GV3" i="33"/>
  <c r="GU4" i="33"/>
  <c r="GE3" i="33"/>
  <c r="GF3" i="33"/>
  <c r="GE4" i="33"/>
  <c r="GG3" i="33"/>
  <c r="GH3" i="33"/>
  <c r="GG4" i="33"/>
  <c r="GI3" i="33"/>
  <c r="GJ3" i="33"/>
  <c r="GI4" i="33"/>
  <c r="GK3" i="33"/>
  <c r="GL3" i="33"/>
  <c r="GK4" i="33"/>
  <c r="FU3" i="33"/>
  <c r="FV3" i="33"/>
  <c r="FU4" i="33"/>
  <c r="FW3" i="33"/>
  <c r="FX3" i="33"/>
  <c r="FW4" i="33"/>
  <c r="FY3" i="33"/>
  <c r="FZ3" i="33"/>
  <c r="FY4" i="33"/>
  <c r="GA3" i="33"/>
  <c r="GA4" i="33"/>
  <c r="J11" i="32" l="1"/>
  <c r="J12" i="32"/>
  <c r="J14" i="32"/>
  <c r="J15" i="32"/>
  <c r="J16" i="32"/>
  <c r="J18" i="32"/>
  <c r="J19" i="32"/>
  <c r="J20" i="32"/>
  <c r="J22" i="32"/>
  <c r="J23" i="32"/>
  <c r="J24" i="32"/>
  <c r="J10" i="32"/>
  <c r="E21" i="37"/>
  <c r="EG8" i="33" l="1"/>
  <c r="EG7" i="33"/>
  <c r="EG6" i="33"/>
  <c r="EG5" i="33"/>
  <c r="E10" i="39"/>
  <c r="CP8" i="33"/>
  <c r="CP7" i="33"/>
  <c r="CP6" i="33"/>
  <c r="CP5" i="33"/>
  <c r="AY8" i="33"/>
  <c r="AY7" i="33"/>
  <c r="AY6" i="33"/>
  <c r="AY5" i="33"/>
  <c r="E8" i="33"/>
  <c r="B5" i="33" l="1"/>
  <c r="B6" i="33"/>
  <c r="F6" i="33" s="1"/>
  <c r="B7" i="33"/>
  <c r="F7" i="33" s="1"/>
  <c r="B8" i="33"/>
  <c r="F8" i="33" s="1"/>
  <c r="AV5" i="33"/>
  <c r="AZ5" i="33" s="1"/>
  <c r="AV6" i="33"/>
  <c r="AZ6" i="33" s="1"/>
  <c r="AV7" i="33"/>
  <c r="AZ7" i="33" s="1"/>
  <c r="AV8" i="33"/>
  <c r="AZ8" i="33" s="1"/>
  <c r="CM5" i="33"/>
  <c r="CQ5" i="33" s="1"/>
  <c r="CM6" i="33"/>
  <c r="CQ6" i="33" s="1"/>
  <c r="CM7" i="33"/>
  <c r="CQ7" i="33" s="1"/>
  <c r="CM8" i="33"/>
  <c r="CQ8" i="33" s="1"/>
  <c r="ED5" i="33"/>
  <c r="EH5" i="33" s="1"/>
  <c r="ED6" i="33"/>
  <c r="EH6" i="33" s="1"/>
  <c r="ED7" i="33"/>
  <c r="EH7" i="33" s="1"/>
  <c r="ED8" i="33"/>
  <c r="EH8" i="33" s="1"/>
  <c r="U21" i="44"/>
  <c r="T21" i="44"/>
  <c r="P21" i="44"/>
  <c r="O21" i="44"/>
  <c r="K21" i="44"/>
  <c r="J21" i="44"/>
  <c r="F21" i="44"/>
  <c r="E21" i="44"/>
  <c r="U20" i="44"/>
  <c r="T20" i="44"/>
  <c r="P20" i="44"/>
  <c r="O20" i="44"/>
  <c r="K20" i="44"/>
  <c r="J20" i="44"/>
  <c r="F20" i="44"/>
  <c r="E20" i="44"/>
  <c r="U19" i="44"/>
  <c r="T19" i="44"/>
  <c r="P19" i="44"/>
  <c r="O19" i="44"/>
  <c r="K19" i="44"/>
  <c r="J19" i="44"/>
  <c r="F19" i="44"/>
  <c r="E19" i="44"/>
  <c r="U18" i="44"/>
  <c r="T18" i="44"/>
  <c r="P18" i="44"/>
  <c r="O18" i="44"/>
  <c r="K18" i="44"/>
  <c r="J18" i="44"/>
  <c r="F18" i="44"/>
  <c r="E18" i="44"/>
  <c r="U17" i="44"/>
  <c r="T17" i="44"/>
  <c r="P17" i="44"/>
  <c r="O17" i="44"/>
  <c r="K17" i="44"/>
  <c r="J17" i="44"/>
  <c r="F17" i="44"/>
  <c r="E17" i="44"/>
  <c r="U16" i="44"/>
  <c r="T16" i="44"/>
  <c r="P16" i="44"/>
  <c r="O16" i="44"/>
  <c r="K16" i="44"/>
  <c r="J16" i="44"/>
  <c r="F16" i="44"/>
  <c r="E16" i="44"/>
  <c r="U15" i="44"/>
  <c r="T15" i="44"/>
  <c r="P15" i="44"/>
  <c r="O15" i="44"/>
  <c r="K15" i="44"/>
  <c r="J15" i="44"/>
  <c r="F15" i="44"/>
  <c r="E15" i="44"/>
  <c r="U14" i="44"/>
  <c r="T14" i="44"/>
  <c r="P14" i="44"/>
  <c r="O14" i="44"/>
  <c r="K14" i="44"/>
  <c r="J14" i="44"/>
  <c r="F14" i="44"/>
  <c r="E14" i="44"/>
  <c r="U13" i="44"/>
  <c r="T13" i="44"/>
  <c r="P13" i="44"/>
  <c r="O13" i="44"/>
  <c r="K13" i="44"/>
  <c r="J13" i="44"/>
  <c r="F13" i="44"/>
  <c r="E13" i="44"/>
  <c r="U12" i="44"/>
  <c r="T12" i="44"/>
  <c r="P12" i="44"/>
  <c r="O12" i="44"/>
  <c r="K12" i="44"/>
  <c r="J12" i="44"/>
  <c r="F12" i="44"/>
  <c r="E12" i="44"/>
  <c r="U11" i="44"/>
  <c r="T11" i="44"/>
  <c r="P11" i="44"/>
  <c r="O11" i="44"/>
  <c r="K11" i="44"/>
  <c r="J11" i="44"/>
  <c r="F11" i="44"/>
  <c r="E11" i="44"/>
  <c r="U10" i="44"/>
  <c r="T10" i="44"/>
  <c r="P10" i="44"/>
  <c r="O10" i="44"/>
  <c r="K10" i="44"/>
  <c r="J10" i="44"/>
  <c r="F10" i="44"/>
  <c r="E10" i="44"/>
  <c r="U21" i="43"/>
  <c r="T21" i="43"/>
  <c r="P21" i="43"/>
  <c r="O21" i="43"/>
  <c r="K21" i="43"/>
  <c r="J21" i="43"/>
  <c r="F21" i="43"/>
  <c r="BR16" i="33" s="1"/>
  <c r="E21" i="43"/>
  <c r="U20" i="43"/>
  <c r="T20" i="43"/>
  <c r="P20" i="43"/>
  <c r="O20" i="43"/>
  <c r="K20" i="43"/>
  <c r="J20" i="43"/>
  <c r="F20" i="43"/>
  <c r="BR15" i="33" s="1"/>
  <c r="E20" i="43"/>
  <c r="U19" i="43"/>
  <c r="T19" i="43"/>
  <c r="P19" i="43"/>
  <c r="O19" i="43"/>
  <c r="K19" i="43"/>
  <c r="J19" i="43"/>
  <c r="F19" i="43"/>
  <c r="BR14" i="33" s="1"/>
  <c r="E19" i="43"/>
  <c r="U18" i="43"/>
  <c r="T18" i="43"/>
  <c r="P18" i="43"/>
  <c r="O18" i="43"/>
  <c r="K18" i="43"/>
  <c r="J18" i="43"/>
  <c r="F18" i="43"/>
  <c r="BR13" i="33" s="1"/>
  <c r="E18" i="43"/>
  <c r="U17" i="43"/>
  <c r="T17" i="43"/>
  <c r="P17" i="43"/>
  <c r="O17" i="43"/>
  <c r="K17" i="43"/>
  <c r="J17" i="43"/>
  <c r="F17" i="43"/>
  <c r="BR12" i="33" s="1"/>
  <c r="E17" i="43"/>
  <c r="U16" i="43"/>
  <c r="T16" i="43"/>
  <c r="P16" i="43"/>
  <c r="O16" i="43"/>
  <c r="K16" i="43"/>
  <c r="J16" i="43"/>
  <c r="F16" i="43"/>
  <c r="BR11" i="33" s="1"/>
  <c r="E16" i="43"/>
  <c r="U15" i="43"/>
  <c r="T15" i="43"/>
  <c r="P15" i="43"/>
  <c r="O15" i="43"/>
  <c r="K15" i="43"/>
  <c r="J15" i="43"/>
  <c r="F15" i="43"/>
  <c r="BR10" i="33" s="1"/>
  <c r="E15" i="43"/>
  <c r="U14" i="43"/>
  <c r="T14" i="43"/>
  <c r="P14" i="43"/>
  <c r="O14" i="43"/>
  <c r="K14" i="43"/>
  <c r="J14" i="43"/>
  <c r="F14" i="43"/>
  <c r="BR9" i="33" s="1"/>
  <c r="E14" i="43"/>
  <c r="U13" i="43"/>
  <c r="T13" i="43"/>
  <c r="P13" i="43"/>
  <c r="O13" i="43"/>
  <c r="K13" i="43"/>
  <c r="J13" i="43"/>
  <c r="F13" i="43"/>
  <c r="BR8" i="33" s="1"/>
  <c r="E13" i="43"/>
  <c r="U12" i="43"/>
  <c r="T12" i="43"/>
  <c r="P12" i="43"/>
  <c r="O12" i="43"/>
  <c r="K12" i="43"/>
  <c r="J12" i="43"/>
  <c r="F12" i="43"/>
  <c r="BR7" i="33" s="1"/>
  <c r="E12" i="43"/>
  <c r="U11" i="43"/>
  <c r="T11" i="43"/>
  <c r="P11" i="43"/>
  <c r="O11" i="43"/>
  <c r="K11" i="43"/>
  <c r="J11" i="43"/>
  <c r="F11" i="43"/>
  <c r="BR6" i="33" s="1"/>
  <c r="E11" i="43"/>
  <c r="U10" i="43"/>
  <c r="T10" i="43"/>
  <c r="P10" i="43"/>
  <c r="O10" i="43"/>
  <c r="K10" i="43"/>
  <c r="J10" i="43"/>
  <c r="F10" i="43"/>
  <c r="BR5" i="33" s="1"/>
  <c r="E10" i="43"/>
  <c r="BQ5" i="33" s="1"/>
  <c r="U21" i="42"/>
  <c r="T21" i="42"/>
  <c r="P21" i="42"/>
  <c r="O21" i="42"/>
  <c r="K21" i="42"/>
  <c r="J21" i="42"/>
  <c r="F21" i="42"/>
  <c r="BK16" i="33" s="1"/>
  <c r="E21" i="42"/>
  <c r="U20" i="42"/>
  <c r="T20" i="42"/>
  <c r="P20" i="42"/>
  <c r="O20" i="42"/>
  <c r="K20" i="42"/>
  <c r="J20" i="42"/>
  <c r="F20" i="42"/>
  <c r="BK15" i="33" s="1"/>
  <c r="E20" i="42"/>
  <c r="U19" i="42"/>
  <c r="T19" i="42"/>
  <c r="P19" i="42"/>
  <c r="O19" i="42"/>
  <c r="K19" i="42"/>
  <c r="J19" i="42"/>
  <c r="F19" i="42"/>
  <c r="BK14" i="33" s="1"/>
  <c r="E19" i="42"/>
  <c r="U18" i="42"/>
  <c r="T18" i="42"/>
  <c r="P18" i="42"/>
  <c r="O18" i="42"/>
  <c r="K18" i="42"/>
  <c r="J18" i="42"/>
  <c r="F18" i="42"/>
  <c r="BK13" i="33" s="1"/>
  <c r="E18" i="42"/>
  <c r="U17" i="42"/>
  <c r="T17" i="42"/>
  <c r="P17" i="42"/>
  <c r="O17" i="42"/>
  <c r="K17" i="42"/>
  <c r="J17" i="42"/>
  <c r="F17" i="42"/>
  <c r="BK12" i="33" s="1"/>
  <c r="E17" i="42"/>
  <c r="U16" i="42"/>
  <c r="T16" i="42"/>
  <c r="P16" i="42"/>
  <c r="O16" i="42"/>
  <c r="K16" i="42"/>
  <c r="J16" i="42"/>
  <c r="F16" i="42"/>
  <c r="BK11" i="33" s="1"/>
  <c r="E16" i="42"/>
  <c r="U15" i="42"/>
  <c r="T15" i="42"/>
  <c r="P15" i="42"/>
  <c r="O15" i="42"/>
  <c r="K15" i="42"/>
  <c r="J15" i="42"/>
  <c r="F15" i="42"/>
  <c r="BK10" i="33" s="1"/>
  <c r="E15" i="42"/>
  <c r="U14" i="42"/>
  <c r="T14" i="42"/>
  <c r="P14" i="42"/>
  <c r="O14" i="42"/>
  <c r="K14" i="42"/>
  <c r="J14" i="42"/>
  <c r="F14" i="42"/>
  <c r="BK9" i="33" s="1"/>
  <c r="E14" i="42"/>
  <c r="U13" i="42"/>
  <c r="T13" i="42"/>
  <c r="P13" i="42"/>
  <c r="O13" i="42"/>
  <c r="K13" i="42"/>
  <c r="J13" i="42"/>
  <c r="F13" i="42"/>
  <c r="BK8" i="33" s="1"/>
  <c r="E13" i="42"/>
  <c r="U12" i="42"/>
  <c r="T12" i="42"/>
  <c r="P12" i="42"/>
  <c r="O12" i="42"/>
  <c r="K12" i="42"/>
  <c r="J12" i="42"/>
  <c r="F12" i="42"/>
  <c r="BK7" i="33" s="1"/>
  <c r="E12" i="42"/>
  <c r="U11" i="42"/>
  <c r="T11" i="42"/>
  <c r="P11" i="42"/>
  <c r="O11" i="42"/>
  <c r="K11" i="42"/>
  <c r="J11" i="42"/>
  <c r="F11" i="42"/>
  <c r="BK6" i="33" s="1"/>
  <c r="E11" i="42"/>
  <c r="U10" i="42"/>
  <c r="T10" i="42"/>
  <c r="P10" i="42"/>
  <c r="O10" i="42"/>
  <c r="K10" i="42"/>
  <c r="J10" i="42"/>
  <c r="F10" i="42"/>
  <c r="BK5" i="33" s="1"/>
  <c r="E10" i="42"/>
  <c r="BJ5" i="33" s="1"/>
  <c r="U21" i="41"/>
  <c r="T21" i="41"/>
  <c r="P21" i="41"/>
  <c r="O21" i="41"/>
  <c r="K21" i="41"/>
  <c r="J21" i="41"/>
  <c r="F21" i="41"/>
  <c r="BD16" i="33" s="1"/>
  <c r="E21" i="41"/>
  <c r="U20" i="41"/>
  <c r="T20" i="41"/>
  <c r="P20" i="41"/>
  <c r="O20" i="41"/>
  <c r="K20" i="41"/>
  <c r="J20" i="41"/>
  <c r="F20" i="41"/>
  <c r="BD15" i="33" s="1"/>
  <c r="E20" i="41"/>
  <c r="U19" i="41"/>
  <c r="T19" i="41"/>
  <c r="P19" i="41"/>
  <c r="O19" i="41"/>
  <c r="K19" i="41"/>
  <c r="J19" i="41"/>
  <c r="F19" i="41"/>
  <c r="BD14" i="33" s="1"/>
  <c r="E19" i="41"/>
  <c r="U18" i="41"/>
  <c r="T18" i="41"/>
  <c r="P18" i="41"/>
  <c r="O18" i="41"/>
  <c r="K18" i="41"/>
  <c r="J18" i="41"/>
  <c r="F18" i="41"/>
  <c r="BD13" i="33" s="1"/>
  <c r="E18" i="41"/>
  <c r="U17" i="41"/>
  <c r="T17" i="41"/>
  <c r="P17" i="41"/>
  <c r="O17" i="41"/>
  <c r="K17" i="41"/>
  <c r="J17" i="41"/>
  <c r="F17" i="41"/>
  <c r="BD12" i="33" s="1"/>
  <c r="E17" i="41"/>
  <c r="U16" i="41"/>
  <c r="T16" i="41"/>
  <c r="P16" i="41"/>
  <c r="O16" i="41"/>
  <c r="K16" i="41"/>
  <c r="J16" i="41"/>
  <c r="F16" i="41"/>
  <c r="BD11" i="33" s="1"/>
  <c r="E16" i="41"/>
  <c r="U15" i="41"/>
  <c r="T15" i="41"/>
  <c r="P15" i="41"/>
  <c r="O15" i="41"/>
  <c r="K15" i="41"/>
  <c r="J15" i="41"/>
  <c r="F15" i="41"/>
  <c r="BD10" i="33" s="1"/>
  <c r="E15" i="41"/>
  <c r="U14" i="41"/>
  <c r="T14" i="41"/>
  <c r="P14" i="41"/>
  <c r="O14" i="41"/>
  <c r="K14" i="41"/>
  <c r="J14" i="41"/>
  <c r="F14" i="41"/>
  <c r="BD9" i="33" s="1"/>
  <c r="E14" i="41"/>
  <c r="U13" i="41"/>
  <c r="T13" i="41"/>
  <c r="P13" i="41"/>
  <c r="O13" i="41"/>
  <c r="K13" i="41"/>
  <c r="J13" i="41"/>
  <c r="F13" i="41"/>
  <c r="BD8" i="33" s="1"/>
  <c r="E13" i="41"/>
  <c r="U12" i="41"/>
  <c r="T12" i="41"/>
  <c r="P12" i="41"/>
  <c r="O12" i="41"/>
  <c r="K12" i="41"/>
  <c r="J12" i="41"/>
  <c r="F12" i="41"/>
  <c r="BD7" i="33" s="1"/>
  <c r="E12" i="41"/>
  <c r="U11" i="41"/>
  <c r="T11" i="41"/>
  <c r="P11" i="41"/>
  <c r="O11" i="41"/>
  <c r="K11" i="41"/>
  <c r="J11" i="41"/>
  <c r="F11" i="41"/>
  <c r="BD6" i="33" s="1"/>
  <c r="E11" i="41"/>
  <c r="U10" i="41"/>
  <c r="T10" i="41"/>
  <c r="P10" i="41"/>
  <c r="O10" i="41"/>
  <c r="K10" i="41"/>
  <c r="J10" i="41"/>
  <c r="F10" i="41"/>
  <c r="BD5" i="33" s="1"/>
  <c r="E10" i="41"/>
  <c r="BC5" i="33" s="1"/>
  <c r="U21" i="40"/>
  <c r="T21" i="40"/>
  <c r="P21" i="40"/>
  <c r="O21" i="40"/>
  <c r="K21" i="40"/>
  <c r="J21" i="40"/>
  <c r="F21" i="40"/>
  <c r="E21" i="40"/>
  <c r="U20" i="40"/>
  <c r="T20" i="40"/>
  <c r="P20" i="40"/>
  <c r="O20" i="40"/>
  <c r="K20" i="40"/>
  <c r="J20" i="40"/>
  <c r="F20" i="40"/>
  <c r="E20" i="40"/>
  <c r="U19" i="40"/>
  <c r="T19" i="40"/>
  <c r="P19" i="40"/>
  <c r="O19" i="40"/>
  <c r="K19" i="40"/>
  <c r="J19" i="40"/>
  <c r="F19" i="40"/>
  <c r="E19" i="40"/>
  <c r="U18" i="40"/>
  <c r="T18" i="40"/>
  <c r="P18" i="40"/>
  <c r="O18" i="40"/>
  <c r="K18" i="40"/>
  <c r="J18" i="40"/>
  <c r="F18" i="40"/>
  <c r="E18" i="40"/>
  <c r="U17" i="40"/>
  <c r="T17" i="40"/>
  <c r="P17" i="40"/>
  <c r="O17" i="40"/>
  <c r="K17" i="40"/>
  <c r="J17" i="40"/>
  <c r="F17" i="40"/>
  <c r="E17" i="40"/>
  <c r="U16" i="40"/>
  <c r="T16" i="40"/>
  <c r="P16" i="40"/>
  <c r="O16" i="40"/>
  <c r="K16" i="40"/>
  <c r="J16" i="40"/>
  <c r="F16" i="40"/>
  <c r="E16" i="40"/>
  <c r="U15" i="40"/>
  <c r="T15" i="40"/>
  <c r="P15" i="40"/>
  <c r="O15" i="40"/>
  <c r="K15" i="40"/>
  <c r="J15" i="40"/>
  <c r="F15" i="40"/>
  <c r="E15" i="40"/>
  <c r="U14" i="40"/>
  <c r="T14" i="40"/>
  <c r="P14" i="40"/>
  <c r="O14" i="40"/>
  <c r="K14" i="40"/>
  <c r="J14" i="40"/>
  <c r="F14" i="40"/>
  <c r="E14" i="40"/>
  <c r="U13" i="40"/>
  <c r="T13" i="40"/>
  <c r="P13" i="40"/>
  <c r="O13" i="40"/>
  <c r="K13" i="40"/>
  <c r="J13" i="40"/>
  <c r="F13" i="40"/>
  <c r="E13" i="40"/>
  <c r="U12" i="40"/>
  <c r="T12" i="40"/>
  <c r="P12" i="40"/>
  <c r="O12" i="40"/>
  <c r="K12" i="40"/>
  <c r="J12" i="40"/>
  <c r="F12" i="40"/>
  <c r="E12" i="40"/>
  <c r="U11" i="40"/>
  <c r="T11" i="40"/>
  <c r="P11" i="40"/>
  <c r="O11" i="40"/>
  <c r="K11" i="40"/>
  <c r="J11" i="40"/>
  <c r="F11" i="40"/>
  <c r="E11" i="40"/>
  <c r="U10" i="40"/>
  <c r="T10" i="40"/>
  <c r="P10" i="40"/>
  <c r="O10" i="40"/>
  <c r="K10" i="40"/>
  <c r="J10" i="40"/>
  <c r="F10" i="40"/>
  <c r="E10" i="40"/>
  <c r="U21" i="27"/>
  <c r="T21" i="27"/>
  <c r="P21" i="27"/>
  <c r="O21" i="27"/>
  <c r="K21" i="27"/>
  <c r="J21" i="27"/>
  <c r="F21" i="27"/>
  <c r="EZ16" i="33" s="1"/>
  <c r="E21" i="27"/>
  <c r="U20" i="27"/>
  <c r="T20" i="27"/>
  <c r="P20" i="27"/>
  <c r="O20" i="27"/>
  <c r="K20" i="27"/>
  <c r="J20" i="27"/>
  <c r="F20" i="27"/>
  <c r="EZ15" i="33" s="1"/>
  <c r="E20" i="27"/>
  <c r="U19" i="27"/>
  <c r="T19" i="27"/>
  <c r="P19" i="27"/>
  <c r="O19" i="27"/>
  <c r="K19" i="27"/>
  <c r="J19" i="27"/>
  <c r="F19" i="27"/>
  <c r="EZ14" i="33" s="1"/>
  <c r="E19" i="27"/>
  <c r="U18" i="27"/>
  <c r="T18" i="27"/>
  <c r="P18" i="27"/>
  <c r="O18" i="27"/>
  <c r="K18" i="27"/>
  <c r="J18" i="27"/>
  <c r="F18" i="27"/>
  <c r="EZ13" i="33" s="1"/>
  <c r="E18" i="27"/>
  <c r="U17" i="27"/>
  <c r="T17" i="27"/>
  <c r="P17" i="27"/>
  <c r="O17" i="27"/>
  <c r="K17" i="27"/>
  <c r="J17" i="27"/>
  <c r="F17" i="27"/>
  <c r="EZ12" i="33" s="1"/>
  <c r="E17" i="27"/>
  <c r="U16" i="27"/>
  <c r="T16" i="27"/>
  <c r="P16" i="27"/>
  <c r="O16" i="27"/>
  <c r="K16" i="27"/>
  <c r="J16" i="27"/>
  <c r="F16" i="27"/>
  <c r="EZ11" i="33" s="1"/>
  <c r="E16" i="27"/>
  <c r="U15" i="27"/>
  <c r="T15" i="27"/>
  <c r="P15" i="27"/>
  <c r="O15" i="27"/>
  <c r="K15" i="27"/>
  <c r="J15" i="27"/>
  <c r="F15" i="27"/>
  <c r="EZ10" i="33" s="1"/>
  <c r="E15" i="27"/>
  <c r="U14" i="27"/>
  <c r="T14" i="27"/>
  <c r="P14" i="27"/>
  <c r="O14" i="27"/>
  <c r="K14" i="27"/>
  <c r="J14" i="27"/>
  <c r="F14" i="27"/>
  <c r="EZ9" i="33" s="1"/>
  <c r="E14" i="27"/>
  <c r="U13" i="27"/>
  <c r="T13" i="27"/>
  <c r="P13" i="27"/>
  <c r="O13" i="27"/>
  <c r="K13" i="27"/>
  <c r="J13" i="27"/>
  <c r="F13" i="27"/>
  <c r="EZ8" i="33" s="1"/>
  <c r="E13" i="27"/>
  <c r="U12" i="27"/>
  <c r="T12" i="27"/>
  <c r="P12" i="27"/>
  <c r="O12" i="27"/>
  <c r="K12" i="27"/>
  <c r="J12" i="27"/>
  <c r="F12" i="27"/>
  <c r="EZ7" i="33" s="1"/>
  <c r="E12" i="27"/>
  <c r="U11" i="27"/>
  <c r="T11" i="27"/>
  <c r="P11" i="27"/>
  <c r="O11" i="27"/>
  <c r="K11" i="27"/>
  <c r="J11" i="27"/>
  <c r="F11" i="27"/>
  <c r="EZ6" i="33" s="1"/>
  <c r="E11" i="27"/>
  <c r="U10" i="27"/>
  <c r="T10" i="27"/>
  <c r="P10" i="27"/>
  <c r="O10" i="27"/>
  <c r="K10" i="27"/>
  <c r="J10" i="27"/>
  <c r="F10" i="27"/>
  <c r="EZ5" i="33" s="1"/>
  <c r="E10" i="27"/>
  <c r="EY5" i="33" s="1"/>
  <c r="EY18" i="33" s="1"/>
  <c r="U21" i="26"/>
  <c r="T21" i="26"/>
  <c r="P21" i="26"/>
  <c r="O21" i="26"/>
  <c r="K21" i="26"/>
  <c r="J21" i="26"/>
  <c r="F21" i="26"/>
  <c r="ES16" i="33" s="1"/>
  <c r="E21" i="26"/>
  <c r="U20" i="26"/>
  <c r="T20" i="26"/>
  <c r="P20" i="26"/>
  <c r="O20" i="26"/>
  <c r="K20" i="26"/>
  <c r="J20" i="26"/>
  <c r="F20" i="26"/>
  <c r="ES15" i="33" s="1"/>
  <c r="E20" i="26"/>
  <c r="U19" i="26"/>
  <c r="T19" i="26"/>
  <c r="P19" i="26"/>
  <c r="O19" i="26"/>
  <c r="K19" i="26"/>
  <c r="J19" i="26"/>
  <c r="F19" i="26"/>
  <c r="ES14" i="33" s="1"/>
  <c r="E19" i="26"/>
  <c r="U18" i="26"/>
  <c r="T18" i="26"/>
  <c r="P18" i="26"/>
  <c r="O18" i="26"/>
  <c r="K18" i="26"/>
  <c r="J18" i="26"/>
  <c r="F18" i="26"/>
  <c r="ES13" i="33" s="1"/>
  <c r="E18" i="26"/>
  <c r="U17" i="26"/>
  <c r="T17" i="26"/>
  <c r="P17" i="26"/>
  <c r="O17" i="26"/>
  <c r="K17" i="26"/>
  <c r="J17" i="26"/>
  <c r="F17" i="26"/>
  <c r="ES12" i="33" s="1"/>
  <c r="E17" i="26"/>
  <c r="U16" i="26"/>
  <c r="T16" i="26"/>
  <c r="P16" i="26"/>
  <c r="O16" i="26"/>
  <c r="K16" i="26"/>
  <c r="J16" i="26"/>
  <c r="F16" i="26"/>
  <c r="ES11" i="33" s="1"/>
  <c r="E16" i="26"/>
  <c r="U15" i="26"/>
  <c r="T15" i="26"/>
  <c r="P15" i="26"/>
  <c r="O15" i="26"/>
  <c r="K15" i="26"/>
  <c r="J15" i="26"/>
  <c r="F15" i="26"/>
  <c r="ES10" i="33" s="1"/>
  <c r="E15" i="26"/>
  <c r="U14" i="26"/>
  <c r="T14" i="26"/>
  <c r="P14" i="26"/>
  <c r="O14" i="26"/>
  <c r="K14" i="26"/>
  <c r="J14" i="26"/>
  <c r="F14" i="26"/>
  <c r="ES9" i="33" s="1"/>
  <c r="E14" i="26"/>
  <c r="U13" i="26"/>
  <c r="T13" i="26"/>
  <c r="P13" i="26"/>
  <c r="O13" i="26"/>
  <c r="K13" i="26"/>
  <c r="J13" i="26"/>
  <c r="F13" i="26"/>
  <c r="ES8" i="33" s="1"/>
  <c r="E13" i="26"/>
  <c r="U12" i="26"/>
  <c r="T12" i="26"/>
  <c r="P12" i="26"/>
  <c r="O12" i="26"/>
  <c r="K12" i="26"/>
  <c r="J12" i="26"/>
  <c r="F12" i="26"/>
  <c r="ES7" i="33" s="1"/>
  <c r="E12" i="26"/>
  <c r="U11" i="26"/>
  <c r="T11" i="26"/>
  <c r="P11" i="26"/>
  <c r="O11" i="26"/>
  <c r="K11" i="26"/>
  <c r="J11" i="26"/>
  <c r="F11" i="26"/>
  <c r="ES6" i="33" s="1"/>
  <c r="E11" i="26"/>
  <c r="U10" i="26"/>
  <c r="T10" i="26"/>
  <c r="P10" i="26"/>
  <c r="O10" i="26"/>
  <c r="K10" i="26"/>
  <c r="J10" i="26"/>
  <c r="F10" i="26"/>
  <c r="ES5" i="33" s="1"/>
  <c r="E10" i="26"/>
  <c r="ER5" i="33" s="1"/>
  <c r="ER18" i="33" s="1"/>
  <c r="U21" i="25"/>
  <c r="T21" i="25"/>
  <c r="P21" i="25"/>
  <c r="O21" i="25"/>
  <c r="K21" i="25"/>
  <c r="J21" i="25"/>
  <c r="F21" i="25"/>
  <c r="EL16" i="33" s="1"/>
  <c r="E21" i="25"/>
  <c r="U20" i="25"/>
  <c r="T20" i="25"/>
  <c r="P20" i="25"/>
  <c r="O20" i="25"/>
  <c r="K20" i="25"/>
  <c r="J20" i="25"/>
  <c r="F20" i="25"/>
  <c r="EL15" i="33" s="1"/>
  <c r="E20" i="25"/>
  <c r="U19" i="25"/>
  <c r="T19" i="25"/>
  <c r="P19" i="25"/>
  <c r="O19" i="25"/>
  <c r="K19" i="25"/>
  <c r="J19" i="25"/>
  <c r="F19" i="25"/>
  <c r="EL14" i="33" s="1"/>
  <c r="E19" i="25"/>
  <c r="U18" i="25"/>
  <c r="T18" i="25"/>
  <c r="P18" i="25"/>
  <c r="O18" i="25"/>
  <c r="K18" i="25"/>
  <c r="J18" i="25"/>
  <c r="F18" i="25"/>
  <c r="EL13" i="33" s="1"/>
  <c r="E18" i="25"/>
  <c r="U17" i="25"/>
  <c r="T17" i="25"/>
  <c r="P17" i="25"/>
  <c r="O17" i="25"/>
  <c r="K17" i="25"/>
  <c r="J17" i="25"/>
  <c r="F17" i="25"/>
  <c r="EL12" i="33" s="1"/>
  <c r="E17" i="25"/>
  <c r="U16" i="25"/>
  <c r="T16" i="25"/>
  <c r="P16" i="25"/>
  <c r="O16" i="25"/>
  <c r="K16" i="25"/>
  <c r="J16" i="25"/>
  <c r="F16" i="25"/>
  <c r="EL11" i="33" s="1"/>
  <c r="E16" i="25"/>
  <c r="U15" i="25"/>
  <c r="T15" i="25"/>
  <c r="P15" i="25"/>
  <c r="O15" i="25"/>
  <c r="K15" i="25"/>
  <c r="J15" i="25"/>
  <c r="F15" i="25"/>
  <c r="EL10" i="33" s="1"/>
  <c r="E15" i="25"/>
  <c r="U14" i="25"/>
  <c r="T14" i="25"/>
  <c r="P14" i="25"/>
  <c r="O14" i="25"/>
  <c r="K14" i="25"/>
  <c r="J14" i="25"/>
  <c r="F14" i="25"/>
  <c r="EL9" i="33" s="1"/>
  <c r="E14" i="25"/>
  <c r="U13" i="25"/>
  <c r="T13" i="25"/>
  <c r="P13" i="25"/>
  <c r="O13" i="25"/>
  <c r="K13" i="25"/>
  <c r="J13" i="25"/>
  <c r="F13" i="25"/>
  <c r="EL8" i="33" s="1"/>
  <c r="E13" i="25"/>
  <c r="U12" i="25"/>
  <c r="T12" i="25"/>
  <c r="P12" i="25"/>
  <c r="O12" i="25"/>
  <c r="K12" i="25"/>
  <c r="J12" i="25"/>
  <c r="F12" i="25"/>
  <c r="EL7" i="33" s="1"/>
  <c r="E12" i="25"/>
  <c r="U11" i="25"/>
  <c r="T11" i="25"/>
  <c r="P11" i="25"/>
  <c r="O11" i="25"/>
  <c r="K11" i="25"/>
  <c r="J11" i="25"/>
  <c r="F11" i="25"/>
  <c r="EL6" i="33" s="1"/>
  <c r="E11" i="25"/>
  <c r="U10" i="25"/>
  <c r="T10" i="25"/>
  <c r="P10" i="25"/>
  <c r="O10" i="25"/>
  <c r="K10" i="25"/>
  <c r="J10" i="25"/>
  <c r="F10" i="25"/>
  <c r="EL5" i="33" s="1"/>
  <c r="E10" i="25"/>
  <c r="EK5" i="33" s="1"/>
  <c r="EK18" i="33" s="1"/>
  <c r="U21" i="39"/>
  <c r="T21" i="39"/>
  <c r="P21" i="39"/>
  <c r="O21" i="39"/>
  <c r="K21" i="39"/>
  <c r="J21" i="39"/>
  <c r="F21" i="39"/>
  <c r="E21" i="39"/>
  <c r="U20" i="39"/>
  <c r="T20" i="39"/>
  <c r="P20" i="39"/>
  <c r="O20" i="39"/>
  <c r="K20" i="39"/>
  <c r="J20" i="39"/>
  <c r="F20" i="39"/>
  <c r="E20" i="39"/>
  <c r="U19" i="39"/>
  <c r="T19" i="39"/>
  <c r="P19" i="39"/>
  <c r="O19" i="39"/>
  <c r="K19" i="39"/>
  <c r="J19" i="39"/>
  <c r="F19" i="39"/>
  <c r="E19" i="39"/>
  <c r="U18" i="39"/>
  <c r="T18" i="39"/>
  <c r="P18" i="39"/>
  <c r="O18" i="39"/>
  <c r="K18" i="39"/>
  <c r="J18" i="39"/>
  <c r="F18" i="39"/>
  <c r="E18" i="39"/>
  <c r="U17" i="39"/>
  <c r="T17" i="39"/>
  <c r="P17" i="39"/>
  <c r="O17" i="39"/>
  <c r="K17" i="39"/>
  <c r="J17" i="39"/>
  <c r="F17" i="39"/>
  <c r="E17" i="39"/>
  <c r="U16" i="39"/>
  <c r="T16" i="39"/>
  <c r="P16" i="39"/>
  <c r="O16" i="39"/>
  <c r="K16" i="39"/>
  <c r="J16" i="39"/>
  <c r="F16" i="39"/>
  <c r="E16" i="39"/>
  <c r="U15" i="39"/>
  <c r="T15" i="39"/>
  <c r="P15" i="39"/>
  <c r="O15" i="39"/>
  <c r="K15" i="39"/>
  <c r="J15" i="39"/>
  <c r="F15" i="39"/>
  <c r="E15" i="39"/>
  <c r="U14" i="39"/>
  <c r="T14" i="39"/>
  <c r="P14" i="39"/>
  <c r="O14" i="39"/>
  <c r="K14" i="39"/>
  <c r="J14" i="39"/>
  <c r="F14" i="39"/>
  <c r="E14" i="39"/>
  <c r="U13" i="39"/>
  <c r="T13" i="39"/>
  <c r="P13" i="39"/>
  <c r="O13" i="39"/>
  <c r="K13" i="39"/>
  <c r="J13" i="39"/>
  <c r="F13" i="39"/>
  <c r="E13" i="39"/>
  <c r="U12" i="39"/>
  <c r="T12" i="39"/>
  <c r="P12" i="39"/>
  <c r="O12" i="39"/>
  <c r="K12" i="39"/>
  <c r="J12" i="39"/>
  <c r="F12" i="39"/>
  <c r="E12" i="39"/>
  <c r="U11" i="39"/>
  <c r="T11" i="39"/>
  <c r="P11" i="39"/>
  <c r="O11" i="39"/>
  <c r="K11" i="39"/>
  <c r="J11" i="39"/>
  <c r="F11" i="39"/>
  <c r="E11" i="39"/>
  <c r="U10" i="39"/>
  <c r="T10" i="39"/>
  <c r="P10" i="39"/>
  <c r="O10" i="39"/>
  <c r="K10" i="39"/>
  <c r="J10" i="39"/>
  <c r="F10" i="39"/>
  <c r="U21" i="10"/>
  <c r="T21" i="10"/>
  <c r="P21" i="10"/>
  <c r="O21" i="10"/>
  <c r="K21" i="10"/>
  <c r="J21" i="10"/>
  <c r="F21" i="10"/>
  <c r="DI16" i="33" s="1"/>
  <c r="E21" i="10"/>
  <c r="U20" i="10"/>
  <c r="T20" i="10"/>
  <c r="P20" i="10"/>
  <c r="O20" i="10"/>
  <c r="K20" i="10"/>
  <c r="J20" i="10"/>
  <c r="F20" i="10"/>
  <c r="DI15" i="33" s="1"/>
  <c r="E20" i="10"/>
  <c r="U19" i="10"/>
  <c r="T19" i="10"/>
  <c r="P19" i="10"/>
  <c r="O19" i="10"/>
  <c r="K19" i="10"/>
  <c r="J19" i="10"/>
  <c r="F19" i="10"/>
  <c r="DI14" i="33" s="1"/>
  <c r="E19" i="10"/>
  <c r="U18" i="10"/>
  <c r="T18" i="10"/>
  <c r="P18" i="10"/>
  <c r="O18" i="10"/>
  <c r="K18" i="10"/>
  <c r="J18" i="10"/>
  <c r="F18" i="10"/>
  <c r="DI13" i="33" s="1"/>
  <c r="E18" i="10"/>
  <c r="U17" i="10"/>
  <c r="T17" i="10"/>
  <c r="P17" i="10"/>
  <c r="O17" i="10"/>
  <c r="K17" i="10"/>
  <c r="J17" i="10"/>
  <c r="F17" i="10"/>
  <c r="DI12" i="33" s="1"/>
  <c r="E17" i="10"/>
  <c r="U16" i="10"/>
  <c r="T16" i="10"/>
  <c r="P16" i="10"/>
  <c r="O16" i="10"/>
  <c r="K16" i="10"/>
  <c r="J16" i="10"/>
  <c r="F16" i="10"/>
  <c r="DI11" i="33" s="1"/>
  <c r="E16" i="10"/>
  <c r="U15" i="10"/>
  <c r="T15" i="10"/>
  <c r="P15" i="10"/>
  <c r="O15" i="10"/>
  <c r="K15" i="10"/>
  <c r="J15" i="10"/>
  <c r="F15" i="10"/>
  <c r="DI10" i="33" s="1"/>
  <c r="E15" i="10"/>
  <c r="U14" i="10"/>
  <c r="T14" i="10"/>
  <c r="P14" i="10"/>
  <c r="O14" i="10"/>
  <c r="K14" i="10"/>
  <c r="J14" i="10"/>
  <c r="F14" i="10"/>
  <c r="DI9" i="33" s="1"/>
  <c r="E14" i="10"/>
  <c r="U13" i="10"/>
  <c r="T13" i="10"/>
  <c r="P13" i="10"/>
  <c r="O13" i="10"/>
  <c r="K13" i="10"/>
  <c r="J13" i="10"/>
  <c r="F13" i="10"/>
  <c r="DI8" i="33" s="1"/>
  <c r="E13" i="10"/>
  <c r="U12" i="10"/>
  <c r="T12" i="10"/>
  <c r="P12" i="10"/>
  <c r="O12" i="10"/>
  <c r="K12" i="10"/>
  <c r="J12" i="10"/>
  <c r="F12" i="10"/>
  <c r="DI7" i="33" s="1"/>
  <c r="E12" i="10"/>
  <c r="U11" i="10"/>
  <c r="T11" i="10"/>
  <c r="P11" i="10"/>
  <c r="O11" i="10"/>
  <c r="K11" i="10"/>
  <c r="J11" i="10"/>
  <c r="F11" i="10"/>
  <c r="DI6" i="33" s="1"/>
  <c r="E11" i="10"/>
  <c r="U10" i="10"/>
  <c r="T10" i="10"/>
  <c r="P10" i="10"/>
  <c r="O10" i="10"/>
  <c r="K10" i="10"/>
  <c r="J10" i="10"/>
  <c r="F10" i="10"/>
  <c r="DI5" i="33" s="1"/>
  <c r="E10" i="10"/>
  <c r="DH5" i="33" s="1"/>
  <c r="U21" i="9"/>
  <c r="T21" i="9"/>
  <c r="P21" i="9"/>
  <c r="O21" i="9"/>
  <c r="K21" i="9"/>
  <c r="J21" i="9"/>
  <c r="F21" i="9"/>
  <c r="DB16" i="33" s="1"/>
  <c r="E21" i="9"/>
  <c r="U20" i="9"/>
  <c r="T20" i="9"/>
  <c r="P20" i="9"/>
  <c r="O20" i="9"/>
  <c r="K20" i="9"/>
  <c r="J20" i="9"/>
  <c r="F20" i="9"/>
  <c r="DB15" i="33" s="1"/>
  <c r="E20" i="9"/>
  <c r="U19" i="9"/>
  <c r="T19" i="9"/>
  <c r="P19" i="9"/>
  <c r="O19" i="9"/>
  <c r="K19" i="9"/>
  <c r="J19" i="9"/>
  <c r="F19" i="9"/>
  <c r="DB14" i="33" s="1"/>
  <c r="E19" i="9"/>
  <c r="U18" i="9"/>
  <c r="T18" i="9"/>
  <c r="P18" i="9"/>
  <c r="O18" i="9"/>
  <c r="K18" i="9"/>
  <c r="J18" i="9"/>
  <c r="F18" i="9"/>
  <c r="DB13" i="33" s="1"/>
  <c r="E18" i="9"/>
  <c r="U17" i="9"/>
  <c r="T17" i="9"/>
  <c r="P17" i="9"/>
  <c r="O17" i="9"/>
  <c r="K17" i="9"/>
  <c r="J17" i="9"/>
  <c r="F17" i="9"/>
  <c r="DB12" i="33" s="1"/>
  <c r="E17" i="9"/>
  <c r="U16" i="9"/>
  <c r="T16" i="9"/>
  <c r="P16" i="9"/>
  <c r="O16" i="9"/>
  <c r="K16" i="9"/>
  <c r="J16" i="9"/>
  <c r="F16" i="9"/>
  <c r="DB11" i="33" s="1"/>
  <c r="E16" i="9"/>
  <c r="U15" i="9"/>
  <c r="T15" i="9"/>
  <c r="P15" i="9"/>
  <c r="O15" i="9"/>
  <c r="K15" i="9"/>
  <c r="J15" i="9"/>
  <c r="F15" i="9"/>
  <c r="DB10" i="33" s="1"/>
  <c r="E15" i="9"/>
  <c r="U14" i="9"/>
  <c r="T14" i="9"/>
  <c r="P14" i="9"/>
  <c r="O14" i="9"/>
  <c r="K14" i="9"/>
  <c r="J14" i="9"/>
  <c r="F14" i="9"/>
  <c r="DB9" i="33" s="1"/>
  <c r="E14" i="9"/>
  <c r="U13" i="9"/>
  <c r="T13" i="9"/>
  <c r="P13" i="9"/>
  <c r="O13" i="9"/>
  <c r="K13" i="9"/>
  <c r="J13" i="9"/>
  <c r="F13" i="9"/>
  <c r="DB8" i="33" s="1"/>
  <c r="E13" i="9"/>
  <c r="U12" i="9"/>
  <c r="T12" i="9"/>
  <c r="P12" i="9"/>
  <c r="O12" i="9"/>
  <c r="K12" i="9"/>
  <c r="J12" i="9"/>
  <c r="F12" i="9"/>
  <c r="DB7" i="33" s="1"/>
  <c r="E12" i="9"/>
  <c r="U11" i="9"/>
  <c r="T11" i="9"/>
  <c r="P11" i="9"/>
  <c r="O11" i="9"/>
  <c r="K11" i="9"/>
  <c r="J11" i="9"/>
  <c r="F11" i="9"/>
  <c r="DB6" i="33" s="1"/>
  <c r="E11" i="9"/>
  <c r="U10" i="9"/>
  <c r="T10" i="9"/>
  <c r="P10" i="9"/>
  <c r="O10" i="9"/>
  <c r="K10" i="9"/>
  <c r="J10" i="9"/>
  <c r="F10" i="9"/>
  <c r="DB5" i="33" s="1"/>
  <c r="E10" i="9"/>
  <c r="DA5" i="33" s="1"/>
  <c r="DA18" i="33" s="1"/>
  <c r="U21" i="5"/>
  <c r="T21" i="5"/>
  <c r="P21" i="5"/>
  <c r="O21" i="5"/>
  <c r="K21" i="5"/>
  <c r="J21" i="5"/>
  <c r="F21" i="5"/>
  <c r="CU16" i="33" s="1"/>
  <c r="E21" i="5"/>
  <c r="U20" i="5"/>
  <c r="T20" i="5"/>
  <c r="P20" i="5"/>
  <c r="O20" i="5"/>
  <c r="K20" i="5"/>
  <c r="J20" i="5"/>
  <c r="F20" i="5"/>
  <c r="CU15" i="33" s="1"/>
  <c r="E20" i="5"/>
  <c r="U19" i="5"/>
  <c r="T19" i="5"/>
  <c r="P19" i="5"/>
  <c r="O19" i="5"/>
  <c r="K19" i="5"/>
  <c r="J19" i="5"/>
  <c r="F19" i="5"/>
  <c r="CU14" i="33" s="1"/>
  <c r="E19" i="5"/>
  <c r="U18" i="5"/>
  <c r="T18" i="5"/>
  <c r="P18" i="5"/>
  <c r="O18" i="5"/>
  <c r="K18" i="5"/>
  <c r="J18" i="5"/>
  <c r="F18" i="5"/>
  <c r="CU13" i="33" s="1"/>
  <c r="E18" i="5"/>
  <c r="U17" i="5"/>
  <c r="T17" i="5"/>
  <c r="P17" i="5"/>
  <c r="O17" i="5"/>
  <c r="K17" i="5"/>
  <c r="J17" i="5"/>
  <c r="F17" i="5"/>
  <c r="CU12" i="33" s="1"/>
  <c r="E17" i="5"/>
  <c r="U16" i="5"/>
  <c r="T16" i="5"/>
  <c r="P16" i="5"/>
  <c r="O16" i="5"/>
  <c r="K16" i="5"/>
  <c r="J16" i="5"/>
  <c r="F16" i="5"/>
  <c r="CU11" i="33" s="1"/>
  <c r="E16" i="5"/>
  <c r="U15" i="5"/>
  <c r="T15" i="5"/>
  <c r="P15" i="5"/>
  <c r="O15" i="5"/>
  <c r="K15" i="5"/>
  <c r="J15" i="5"/>
  <c r="F15" i="5"/>
  <c r="CU10" i="33" s="1"/>
  <c r="E15" i="5"/>
  <c r="U14" i="5"/>
  <c r="T14" i="5"/>
  <c r="P14" i="5"/>
  <c r="O14" i="5"/>
  <c r="K14" i="5"/>
  <c r="J14" i="5"/>
  <c r="F14" i="5"/>
  <c r="CU9" i="33" s="1"/>
  <c r="E14" i="5"/>
  <c r="U13" i="5"/>
  <c r="T13" i="5"/>
  <c r="P13" i="5"/>
  <c r="O13" i="5"/>
  <c r="K13" i="5"/>
  <c r="J13" i="5"/>
  <c r="F13" i="5"/>
  <c r="CU8" i="33" s="1"/>
  <c r="E13" i="5"/>
  <c r="U12" i="5"/>
  <c r="T12" i="5"/>
  <c r="P12" i="5"/>
  <c r="O12" i="5"/>
  <c r="K12" i="5"/>
  <c r="J12" i="5"/>
  <c r="F12" i="5"/>
  <c r="CU7" i="33" s="1"/>
  <c r="E12" i="5"/>
  <c r="U11" i="5"/>
  <c r="T11" i="5"/>
  <c r="P11" i="5"/>
  <c r="O11" i="5"/>
  <c r="K11" i="5"/>
  <c r="J11" i="5"/>
  <c r="F11" i="5"/>
  <c r="CU6" i="33" s="1"/>
  <c r="E11" i="5"/>
  <c r="U10" i="5"/>
  <c r="T10" i="5"/>
  <c r="P10" i="5"/>
  <c r="O10" i="5"/>
  <c r="K10" i="5"/>
  <c r="J10" i="5"/>
  <c r="F10" i="5"/>
  <c r="CU5" i="33" s="1"/>
  <c r="E10" i="5"/>
  <c r="CT5" i="33" s="1"/>
  <c r="CT18" i="33" s="1"/>
  <c r="U21" i="38"/>
  <c r="T21" i="38"/>
  <c r="P21" i="38"/>
  <c r="O21" i="38"/>
  <c r="K21" i="38"/>
  <c r="J21" i="38"/>
  <c r="F21" i="38"/>
  <c r="E21" i="38"/>
  <c r="U20" i="38"/>
  <c r="T20" i="38"/>
  <c r="P20" i="38"/>
  <c r="O20" i="38"/>
  <c r="K20" i="38"/>
  <c r="J20" i="38"/>
  <c r="F20" i="38"/>
  <c r="E20" i="38"/>
  <c r="U19" i="38"/>
  <c r="T19" i="38"/>
  <c r="P19" i="38"/>
  <c r="O19" i="38"/>
  <c r="K19" i="38"/>
  <c r="J19" i="38"/>
  <c r="F19" i="38"/>
  <c r="E19" i="38"/>
  <c r="U18" i="38"/>
  <c r="T18" i="38"/>
  <c r="P18" i="38"/>
  <c r="O18" i="38"/>
  <c r="K18" i="38"/>
  <c r="J18" i="38"/>
  <c r="F18" i="38"/>
  <c r="E18" i="38"/>
  <c r="U17" i="38"/>
  <c r="T17" i="38"/>
  <c r="P17" i="38"/>
  <c r="O17" i="38"/>
  <c r="K17" i="38"/>
  <c r="J17" i="38"/>
  <c r="F17" i="38"/>
  <c r="E17" i="38"/>
  <c r="U16" i="38"/>
  <c r="T16" i="38"/>
  <c r="P16" i="38"/>
  <c r="O16" i="38"/>
  <c r="K16" i="38"/>
  <c r="J16" i="38"/>
  <c r="F16" i="38"/>
  <c r="E16" i="38"/>
  <c r="U15" i="38"/>
  <c r="T15" i="38"/>
  <c r="P15" i="38"/>
  <c r="O15" i="38"/>
  <c r="K15" i="38"/>
  <c r="J15" i="38"/>
  <c r="F15" i="38"/>
  <c r="E15" i="38"/>
  <c r="U14" i="38"/>
  <c r="T14" i="38"/>
  <c r="P14" i="38"/>
  <c r="O14" i="38"/>
  <c r="K14" i="38"/>
  <c r="J14" i="38"/>
  <c r="F14" i="38"/>
  <c r="E14" i="38"/>
  <c r="U13" i="38"/>
  <c r="T13" i="38"/>
  <c r="P13" i="38"/>
  <c r="O13" i="38"/>
  <c r="K13" i="38"/>
  <c r="J13" i="38"/>
  <c r="F13" i="38"/>
  <c r="E13" i="38"/>
  <c r="U12" i="38"/>
  <c r="T12" i="38"/>
  <c r="P12" i="38"/>
  <c r="O12" i="38"/>
  <c r="K12" i="38"/>
  <c r="J12" i="38"/>
  <c r="F12" i="38"/>
  <c r="E12" i="38"/>
  <c r="U11" i="38"/>
  <c r="T11" i="38"/>
  <c r="P11" i="38"/>
  <c r="O11" i="38"/>
  <c r="K11" i="38"/>
  <c r="J11" i="38"/>
  <c r="F11" i="38"/>
  <c r="E11" i="38"/>
  <c r="U10" i="38"/>
  <c r="T10" i="38"/>
  <c r="P10" i="38"/>
  <c r="O10" i="38"/>
  <c r="K10" i="38"/>
  <c r="J10" i="38"/>
  <c r="F10" i="38"/>
  <c r="E10" i="38"/>
  <c r="U21" i="37"/>
  <c r="T21" i="37"/>
  <c r="P21" i="37"/>
  <c r="O21" i="37"/>
  <c r="K21" i="37"/>
  <c r="J21" i="37"/>
  <c r="F21" i="37"/>
  <c r="X16" i="33" s="1"/>
  <c r="U20" i="37"/>
  <c r="T20" i="37"/>
  <c r="P20" i="37"/>
  <c r="O20" i="37"/>
  <c r="K20" i="37"/>
  <c r="J20" i="37"/>
  <c r="F20" i="37"/>
  <c r="X15" i="33" s="1"/>
  <c r="E20" i="37"/>
  <c r="U19" i="37"/>
  <c r="T19" i="37"/>
  <c r="P19" i="37"/>
  <c r="O19" i="37"/>
  <c r="K19" i="37"/>
  <c r="J19" i="37"/>
  <c r="F19" i="37"/>
  <c r="X14" i="33" s="1"/>
  <c r="E19" i="37"/>
  <c r="U18" i="37"/>
  <c r="T18" i="37"/>
  <c r="P18" i="37"/>
  <c r="O18" i="37"/>
  <c r="F18" i="37"/>
  <c r="X13" i="33" s="1"/>
  <c r="E18" i="37"/>
  <c r="U17" i="37"/>
  <c r="T17" i="37"/>
  <c r="P17" i="37"/>
  <c r="O17" i="37"/>
  <c r="F17" i="37"/>
  <c r="X12" i="33" s="1"/>
  <c r="E17" i="37"/>
  <c r="U16" i="37"/>
  <c r="T16" i="37"/>
  <c r="P16" i="37"/>
  <c r="O16" i="37"/>
  <c r="F16" i="37"/>
  <c r="X11" i="33" s="1"/>
  <c r="E16" i="37"/>
  <c r="U15" i="37"/>
  <c r="T15" i="37"/>
  <c r="P15" i="37"/>
  <c r="F15" i="37"/>
  <c r="X10" i="33" s="1"/>
  <c r="E15" i="37"/>
  <c r="U14" i="37"/>
  <c r="T14" i="37"/>
  <c r="P14" i="37"/>
  <c r="F14" i="37"/>
  <c r="X9" i="33" s="1"/>
  <c r="E14" i="37"/>
  <c r="U13" i="37"/>
  <c r="T13" i="37"/>
  <c r="P13" i="37"/>
  <c r="F13" i="37"/>
  <c r="X8" i="33" s="1"/>
  <c r="E13" i="37"/>
  <c r="U12" i="37"/>
  <c r="T12" i="37"/>
  <c r="P12" i="37"/>
  <c r="F12" i="37"/>
  <c r="X7" i="33" s="1"/>
  <c r="E12" i="37"/>
  <c r="U11" i="37"/>
  <c r="T11" i="37"/>
  <c r="P11" i="37"/>
  <c r="F11" i="37"/>
  <c r="X6" i="33" s="1"/>
  <c r="E11" i="37"/>
  <c r="U10" i="37"/>
  <c r="T10" i="37"/>
  <c r="P10" i="37"/>
  <c r="F10" i="37"/>
  <c r="X5" i="33" s="1"/>
  <c r="E10" i="37"/>
  <c r="W5" i="33" s="1"/>
  <c r="U21" i="36"/>
  <c r="T21" i="36"/>
  <c r="P21" i="36"/>
  <c r="O21" i="36"/>
  <c r="K21" i="36"/>
  <c r="J21" i="36"/>
  <c r="F21" i="36"/>
  <c r="Q16" i="33" s="1"/>
  <c r="E21" i="36"/>
  <c r="U20" i="36"/>
  <c r="T20" i="36"/>
  <c r="P20" i="36"/>
  <c r="O20" i="36"/>
  <c r="K20" i="36"/>
  <c r="J20" i="36"/>
  <c r="F20" i="36"/>
  <c r="Q15" i="33" s="1"/>
  <c r="E20" i="36"/>
  <c r="U19" i="36"/>
  <c r="T19" i="36"/>
  <c r="P19" i="36"/>
  <c r="O19" i="36"/>
  <c r="K19" i="36"/>
  <c r="J19" i="36"/>
  <c r="F19" i="36"/>
  <c r="Q14" i="33" s="1"/>
  <c r="E19" i="36"/>
  <c r="U18" i="36"/>
  <c r="T18" i="36"/>
  <c r="P18" i="36"/>
  <c r="O18" i="36"/>
  <c r="K18" i="36"/>
  <c r="J18" i="36"/>
  <c r="F18" i="36"/>
  <c r="Q13" i="33" s="1"/>
  <c r="E18" i="36"/>
  <c r="U17" i="36"/>
  <c r="T17" i="36"/>
  <c r="P17" i="36"/>
  <c r="O17" i="36"/>
  <c r="K17" i="36"/>
  <c r="J17" i="36"/>
  <c r="F17" i="36"/>
  <c r="Q12" i="33" s="1"/>
  <c r="E17" i="36"/>
  <c r="U16" i="36"/>
  <c r="T16" i="36"/>
  <c r="P16" i="36"/>
  <c r="O16" i="36"/>
  <c r="K16" i="36"/>
  <c r="J16" i="36"/>
  <c r="F16" i="36"/>
  <c r="Q11" i="33" s="1"/>
  <c r="E16" i="36"/>
  <c r="U15" i="36"/>
  <c r="T15" i="36"/>
  <c r="P15" i="36"/>
  <c r="O15" i="36"/>
  <c r="K15" i="36"/>
  <c r="J15" i="36"/>
  <c r="F15" i="36"/>
  <c r="Q10" i="33" s="1"/>
  <c r="E15" i="36"/>
  <c r="U14" i="36"/>
  <c r="T14" i="36"/>
  <c r="P14" i="36"/>
  <c r="O14" i="36"/>
  <c r="K14" i="36"/>
  <c r="J14" i="36"/>
  <c r="F14" i="36"/>
  <c r="Q9" i="33" s="1"/>
  <c r="E14" i="36"/>
  <c r="U13" i="36"/>
  <c r="T13" i="36"/>
  <c r="P13" i="36"/>
  <c r="O13" i="36"/>
  <c r="K13" i="36"/>
  <c r="J13" i="36"/>
  <c r="F13" i="36"/>
  <c r="Q8" i="33" s="1"/>
  <c r="E13" i="36"/>
  <c r="U12" i="36"/>
  <c r="T12" i="36"/>
  <c r="P12" i="36"/>
  <c r="O12" i="36"/>
  <c r="K12" i="36"/>
  <c r="J12" i="36"/>
  <c r="F12" i="36"/>
  <c r="Q7" i="33" s="1"/>
  <c r="E12" i="36"/>
  <c r="U11" i="36"/>
  <c r="T11" i="36"/>
  <c r="P11" i="36"/>
  <c r="O11" i="36"/>
  <c r="K11" i="36"/>
  <c r="J11" i="36"/>
  <c r="F11" i="36"/>
  <c r="Q6" i="33" s="1"/>
  <c r="E11" i="36"/>
  <c r="U10" i="36"/>
  <c r="T10" i="36"/>
  <c r="P10" i="36"/>
  <c r="O10" i="36"/>
  <c r="K10" i="36"/>
  <c r="J10" i="36"/>
  <c r="F10" i="36"/>
  <c r="Q5" i="33" s="1"/>
  <c r="E10" i="36"/>
  <c r="P5" i="33" s="1"/>
  <c r="U21" i="2"/>
  <c r="T21" i="2"/>
  <c r="P21" i="2"/>
  <c r="O21" i="2"/>
  <c r="K21" i="2"/>
  <c r="J21" i="2"/>
  <c r="U20" i="2"/>
  <c r="T20" i="2"/>
  <c r="P20" i="2"/>
  <c r="O20" i="2"/>
  <c r="K20" i="2"/>
  <c r="J20" i="2"/>
  <c r="U19" i="2"/>
  <c r="T19" i="2"/>
  <c r="P19" i="2"/>
  <c r="O19" i="2"/>
  <c r="K19" i="2"/>
  <c r="J19" i="2"/>
  <c r="U18" i="2"/>
  <c r="T18" i="2"/>
  <c r="P18" i="2"/>
  <c r="O18" i="2"/>
  <c r="K18" i="2"/>
  <c r="J18" i="2"/>
  <c r="U17" i="2"/>
  <c r="T17" i="2"/>
  <c r="P17" i="2"/>
  <c r="O17" i="2"/>
  <c r="K17" i="2"/>
  <c r="J17" i="2"/>
  <c r="U16" i="2"/>
  <c r="T16" i="2"/>
  <c r="P16" i="2"/>
  <c r="O16" i="2"/>
  <c r="K16" i="2"/>
  <c r="J16" i="2"/>
  <c r="U15" i="2"/>
  <c r="T15" i="2"/>
  <c r="P15" i="2"/>
  <c r="O15" i="2"/>
  <c r="K15" i="2"/>
  <c r="J15" i="2"/>
  <c r="U14" i="2"/>
  <c r="T14" i="2"/>
  <c r="P14" i="2"/>
  <c r="O14" i="2"/>
  <c r="K14" i="2"/>
  <c r="J14" i="2"/>
  <c r="U13" i="2"/>
  <c r="T13" i="2"/>
  <c r="P13" i="2"/>
  <c r="O13" i="2"/>
  <c r="K13" i="2"/>
  <c r="J13" i="2"/>
  <c r="U12" i="2"/>
  <c r="T12" i="2"/>
  <c r="P12" i="2"/>
  <c r="O12" i="2"/>
  <c r="K12" i="2"/>
  <c r="J12" i="2"/>
  <c r="U11" i="2"/>
  <c r="T11" i="2"/>
  <c r="P11" i="2"/>
  <c r="O11" i="2"/>
  <c r="K11" i="2"/>
  <c r="J11" i="2"/>
  <c r="U10" i="2"/>
  <c r="T10" i="2"/>
  <c r="P10" i="2"/>
  <c r="O10" i="2"/>
  <c r="K10" i="2"/>
  <c r="J10" i="2"/>
  <c r="BF5" i="33" l="1"/>
  <c r="BC18" i="33"/>
  <c r="BM5" i="33"/>
  <c r="BJ18" i="33"/>
  <c r="BT5" i="33"/>
  <c r="BQ18" i="33"/>
  <c r="DK5" i="33"/>
  <c r="DH18" i="33"/>
  <c r="O23" i="2"/>
  <c r="S5" i="33"/>
  <c r="S8" i="33"/>
  <c r="S12" i="33"/>
  <c r="S16" i="33"/>
  <c r="S9" i="33"/>
  <c r="S13" i="33"/>
  <c r="S10" i="33"/>
  <c r="S14" i="33"/>
  <c r="P18" i="33"/>
  <c r="S11" i="33"/>
  <c r="S15" i="33"/>
  <c r="Z5" i="33"/>
  <c r="W18" i="33"/>
  <c r="EN6" i="33"/>
  <c r="EM8" i="33"/>
  <c r="EN8" i="33"/>
  <c r="EN10" i="33"/>
  <c r="EN12" i="33"/>
  <c r="EN15" i="33"/>
  <c r="ET5" i="33"/>
  <c r="EU5" i="33"/>
  <c r="ET7" i="33"/>
  <c r="EU7" i="33"/>
  <c r="ET9" i="33"/>
  <c r="EU9" i="33"/>
  <c r="ET11" i="33"/>
  <c r="EU11" i="33"/>
  <c r="ET13" i="33"/>
  <c r="EU13" i="33"/>
  <c r="ET15" i="33"/>
  <c r="EU15" i="33"/>
  <c r="FA5" i="33"/>
  <c r="FB5" i="33"/>
  <c r="FA8" i="33"/>
  <c r="FB8" i="33"/>
  <c r="FB10" i="33"/>
  <c r="FA11" i="33"/>
  <c r="FB11" i="33"/>
  <c r="FA12" i="33"/>
  <c r="FB12" i="33"/>
  <c r="FA13" i="33"/>
  <c r="FB13" i="33"/>
  <c r="FA14" i="33"/>
  <c r="FB14" i="33"/>
  <c r="FA15" i="33"/>
  <c r="FB15" i="33"/>
  <c r="FA16" i="33"/>
  <c r="FA18" i="33" s="1"/>
  <c r="FB16" i="33"/>
  <c r="BF6" i="33"/>
  <c r="BF8" i="33"/>
  <c r="BF10" i="33"/>
  <c r="BF12" i="33"/>
  <c r="BF13" i="33"/>
  <c r="BF15" i="33"/>
  <c r="BF16" i="33"/>
  <c r="BF18" i="33" s="1"/>
  <c r="BL6" i="33"/>
  <c r="BM6" i="33"/>
  <c r="BL8" i="33"/>
  <c r="BM8" i="33"/>
  <c r="BM10" i="33"/>
  <c r="BL12" i="33"/>
  <c r="BM12" i="33"/>
  <c r="BL13" i="33"/>
  <c r="BM13" i="33"/>
  <c r="BT7" i="33"/>
  <c r="BT9" i="33"/>
  <c r="BT10" i="33"/>
  <c r="BT12" i="33"/>
  <c r="BT14" i="33"/>
  <c r="BT16" i="33"/>
  <c r="R7" i="33"/>
  <c r="S7" i="33"/>
  <c r="R12" i="33"/>
  <c r="R14" i="33"/>
  <c r="Y9" i="33"/>
  <c r="Z9" i="33"/>
  <c r="Y14" i="33"/>
  <c r="Z14" i="33"/>
  <c r="Y16" i="33"/>
  <c r="Z16" i="33"/>
  <c r="Z18" i="33" s="1"/>
  <c r="CV6" i="33"/>
  <c r="CW6" i="33"/>
  <c r="CV8" i="33"/>
  <c r="CW8" i="33"/>
  <c r="CV9" i="33"/>
  <c r="DW9" i="33" s="1"/>
  <c r="FZ9" i="33" s="1"/>
  <c r="CW9" i="33"/>
  <c r="DX9" i="33" s="1"/>
  <c r="CV11" i="33"/>
  <c r="CW11" i="33"/>
  <c r="CV12" i="33"/>
  <c r="CW12" i="33"/>
  <c r="CV14" i="33"/>
  <c r="CW14" i="33"/>
  <c r="CV16" i="33"/>
  <c r="CW16" i="33"/>
  <c r="DC6" i="33"/>
  <c r="DD6" i="33"/>
  <c r="DC8" i="33"/>
  <c r="DD8" i="33"/>
  <c r="DD10" i="33"/>
  <c r="DC12" i="33"/>
  <c r="DD12" i="33"/>
  <c r="DC14" i="33"/>
  <c r="DD14" i="33"/>
  <c r="DK7" i="33"/>
  <c r="DJ9" i="33"/>
  <c r="DK9" i="33"/>
  <c r="DK10" i="33"/>
  <c r="DJ12" i="33"/>
  <c r="DK12" i="33"/>
  <c r="DK13" i="33"/>
  <c r="DK16" i="33"/>
  <c r="DK18" i="33" s="1"/>
  <c r="Y6" i="33"/>
  <c r="Z6" i="33"/>
  <c r="Z10" i="33"/>
  <c r="Y8" i="33"/>
  <c r="Z8" i="33"/>
  <c r="EM5" i="33"/>
  <c r="EN5" i="33"/>
  <c r="EN7" i="33"/>
  <c r="EN9" i="33"/>
  <c r="FO9" i="33" s="1"/>
  <c r="EM11" i="33"/>
  <c r="EN11" i="33"/>
  <c r="EN13" i="33"/>
  <c r="EM14" i="33"/>
  <c r="EN14" i="33"/>
  <c r="EN16" i="33"/>
  <c r="ET6" i="33"/>
  <c r="EU6" i="33"/>
  <c r="ET8" i="33"/>
  <c r="EU8" i="33"/>
  <c r="EU10" i="33"/>
  <c r="ET12" i="33"/>
  <c r="EU12" i="33"/>
  <c r="ET14" i="33"/>
  <c r="EU14" i="33"/>
  <c r="ET16" i="33"/>
  <c r="ET18" i="33" s="1"/>
  <c r="EU16" i="33"/>
  <c r="EU18" i="33" s="1"/>
  <c r="FA6" i="33"/>
  <c r="FB6" i="33"/>
  <c r="FA7" i="33"/>
  <c r="FB7" i="33"/>
  <c r="FA9" i="33"/>
  <c r="FB9" i="33"/>
  <c r="BF7" i="33"/>
  <c r="BF9" i="33"/>
  <c r="CG9" i="33" s="1"/>
  <c r="BF11" i="33"/>
  <c r="BF14" i="33"/>
  <c r="BL7" i="33"/>
  <c r="BM7" i="33"/>
  <c r="BL9" i="33"/>
  <c r="BM9" i="33"/>
  <c r="BL11" i="33"/>
  <c r="BM11" i="33"/>
  <c r="BL14" i="33"/>
  <c r="BM14" i="33"/>
  <c r="BL15" i="33"/>
  <c r="BM15" i="33"/>
  <c r="BL16" i="33"/>
  <c r="BM16" i="33"/>
  <c r="BM18" i="33" s="1"/>
  <c r="BT6" i="33"/>
  <c r="BT8" i="33"/>
  <c r="BT11" i="33"/>
  <c r="BT13" i="33"/>
  <c r="BT15" i="33"/>
  <c r="R6" i="33"/>
  <c r="S6" i="33"/>
  <c r="R8" i="33"/>
  <c r="R9" i="33"/>
  <c r="R11" i="33"/>
  <c r="R13" i="33"/>
  <c r="R15" i="33"/>
  <c r="R16" i="33"/>
  <c r="Y12" i="33"/>
  <c r="Z12" i="33"/>
  <c r="Y15" i="33"/>
  <c r="Z15" i="33"/>
  <c r="CV5" i="33"/>
  <c r="CW5" i="33"/>
  <c r="CV7" i="33"/>
  <c r="CW7" i="33"/>
  <c r="CW10" i="33"/>
  <c r="CV13" i="33"/>
  <c r="CW13" i="33"/>
  <c r="CV15" i="33"/>
  <c r="CW15" i="33"/>
  <c r="DC5" i="33"/>
  <c r="DD5" i="33"/>
  <c r="DC7" i="33"/>
  <c r="DD7" i="33"/>
  <c r="DC9" i="33"/>
  <c r="DD9" i="33"/>
  <c r="DC11" i="33"/>
  <c r="DD11" i="33"/>
  <c r="DC13" i="33"/>
  <c r="DD13" i="33"/>
  <c r="DC15" i="33"/>
  <c r="DD15" i="33"/>
  <c r="DC16" i="33"/>
  <c r="DC18" i="33" s="1"/>
  <c r="DD16" i="33"/>
  <c r="DJ6" i="33"/>
  <c r="DK6" i="33"/>
  <c r="DK8" i="33"/>
  <c r="DK11" i="33"/>
  <c r="DK14" i="33"/>
  <c r="DJ15" i="33"/>
  <c r="DK15" i="33"/>
  <c r="Y7" i="33"/>
  <c r="Z7" i="33"/>
  <c r="Y11" i="33"/>
  <c r="Z11" i="33"/>
  <c r="Y13" i="33"/>
  <c r="Z13" i="33"/>
  <c r="O23" i="26"/>
  <c r="FA10" i="33"/>
  <c r="BL10" i="33"/>
  <c r="O23" i="43"/>
  <c r="T23" i="37"/>
  <c r="CV10" i="33"/>
  <c r="DC10" i="33"/>
  <c r="O23" i="9"/>
  <c r="O23" i="10"/>
  <c r="R10" i="33"/>
  <c r="O23" i="36"/>
  <c r="J23" i="25"/>
  <c r="T23" i="26"/>
  <c r="J23" i="41"/>
  <c r="T23" i="41"/>
  <c r="J23" i="42"/>
  <c r="T23" i="42"/>
  <c r="J23" i="43"/>
  <c r="T23" i="43"/>
  <c r="O23" i="25"/>
  <c r="ET10" i="33"/>
  <c r="O23" i="27"/>
  <c r="O23" i="41"/>
  <c r="O23" i="42"/>
  <c r="O23" i="5"/>
  <c r="Y10" i="33"/>
  <c r="T23" i="25"/>
  <c r="J23" i="26"/>
  <c r="J23" i="27"/>
  <c r="T23" i="27"/>
  <c r="J23" i="2"/>
  <c r="T23" i="2"/>
  <c r="J23" i="36"/>
  <c r="T23" i="36"/>
  <c r="J23" i="5"/>
  <c r="T23" i="5"/>
  <c r="J23" i="9"/>
  <c r="T23" i="9"/>
  <c r="J23" i="10"/>
  <c r="T23" i="10"/>
  <c r="EM7" i="33"/>
  <c r="EM10" i="33"/>
  <c r="EM13" i="33"/>
  <c r="EM16" i="33"/>
  <c r="BE7" i="33"/>
  <c r="BE10" i="33"/>
  <c r="BE13" i="33"/>
  <c r="BE16" i="33"/>
  <c r="EM6" i="33"/>
  <c r="EM9" i="33"/>
  <c r="FN9" i="33" s="1"/>
  <c r="GB9" i="33" s="1"/>
  <c r="EM12" i="33"/>
  <c r="FM12" i="33" s="1"/>
  <c r="GA12" i="33" s="1"/>
  <c r="EM15" i="33"/>
  <c r="BE6" i="33"/>
  <c r="BE9" i="33"/>
  <c r="BE12" i="33"/>
  <c r="BE15" i="33"/>
  <c r="BE5" i="33"/>
  <c r="BE11" i="33"/>
  <c r="BE14" i="33"/>
  <c r="DJ5" i="33"/>
  <c r="DJ8" i="33"/>
  <c r="DJ11" i="33"/>
  <c r="DJ14" i="33"/>
  <c r="BE8" i="33"/>
  <c r="DV9" i="33"/>
  <c r="FY9" i="33" s="1"/>
  <c r="BS5" i="33"/>
  <c r="BS6" i="33"/>
  <c r="BS7" i="33"/>
  <c r="BS8" i="33"/>
  <c r="BS9" i="33"/>
  <c r="BS10" i="33"/>
  <c r="BS11" i="33"/>
  <c r="BS12" i="33"/>
  <c r="BS13" i="33"/>
  <c r="BS14" i="33"/>
  <c r="BS15" i="33"/>
  <c r="BS16" i="33"/>
  <c r="DJ10" i="33"/>
  <c r="DJ13" i="33"/>
  <c r="DJ16" i="33"/>
  <c r="DJ18" i="33" s="1"/>
  <c r="DJ7" i="33"/>
  <c r="BL5" i="33"/>
  <c r="R5" i="33"/>
  <c r="Y5" i="33"/>
  <c r="V12" i="2"/>
  <c r="M7" i="33" s="1"/>
  <c r="V14" i="2"/>
  <c r="M9" i="33" s="1"/>
  <c r="V16" i="2"/>
  <c r="M11" i="33" s="1"/>
  <c r="V18" i="2"/>
  <c r="M13" i="33" s="1"/>
  <c r="V20" i="2"/>
  <c r="M15" i="33" s="1"/>
  <c r="V10" i="2"/>
  <c r="M5" i="33" s="1"/>
  <c r="N5" i="33" s="1"/>
  <c r="V10" i="25"/>
  <c r="EO5" i="33" s="1"/>
  <c r="V11" i="39"/>
  <c r="V12" i="39"/>
  <c r="V14" i="39"/>
  <c r="V15" i="39"/>
  <c r="V16" i="39"/>
  <c r="V11" i="25"/>
  <c r="EO6" i="33" s="1"/>
  <c r="V12" i="25"/>
  <c r="EO7" i="33" s="1"/>
  <c r="V10" i="39"/>
  <c r="V13" i="39"/>
  <c r="V17" i="39"/>
  <c r="V18" i="39"/>
  <c r="V19" i="39"/>
  <c r="V20" i="39"/>
  <c r="V21" i="39"/>
  <c r="V11" i="2"/>
  <c r="M6" i="33" s="1"/>
  <c r="V13" i="2"/>
  <c r="M8" i="33" s="1"/>
  <c r="V15" i="2"/>
  <c r="V17" i="2"/>
  <c r="M12" i="33" s="1"/>
  <c r="V19" i="2"/>
  <c r="M14" i="33" s="1"/>
  <c r="V21" i="2"/>
  <c r="M16" i="33" s="1"/>
  <c r="V10" i="36"/>
  <c r="T5" i="33" s="1"/>
  <c r="U5" i="33" s="1"/>
  <c r="V11" i="36"/>
  <c r="T6" i="33" s="1"/>
  <c r="V12" i="36"/>
  <c r="T7" i="33" s="1"/>
  <c r="V13" i="36"/>
  <c r="T8" i="33" s="1"/>
  <c r="V14" i="36"/>
  <c r="T9" i="33" s="1"/>
  <c r="V15" i="36"/>
  <c r="V16" i="36"/>
  <c r="T11" i="33" s="1"/>
  <c r="V17" i="36"/>
  <c r="T12" i="33" s="1"/>
  <c r="V18" i="36"/>
  <c r="T13" i="33" s="1"/>
  <c r="V19" i="36"/>
  <c r="T14" i="33" s="1"/>
  <c r="V20" i="36"/>
  <c r="T15" i="33" s="1"/>
  <c r="V21" i="36"/>
  <c r="T16" i="33" s="1"/>
  <c r="V10" i="37"/>
  <c r="AA5" i="33" s="1"/>
  <c r="AB5" i="33" s="1"/>
  <c r="V11" i="37"/>
  <c r="AA6" i="33" s="1"/>
  <c r="V12" i="37"/>
  <c r="AA7" i="33" s="1"/>
  <c r="V13" i="37"/>
  <c r="AA8" i="33" s="1"/>
  <c r="V14" i="37"/>
  <c r="AA9" i="33" s="1"/>
  <c r="V15" i="37"/>
  <c r="V16" i="37"/>
  <c r="AA11" i="33" s="1"/>
  <c r="V17" i="37"/>
  <c r="AA12" i="33" s="1"/>
  <c r="V18" i="37"/>
  <c r="AA13" i="33" s="1"/>
  <c r="V19" i="37"/>
  <c r="AA14" i="33" s="1"/>
  <c r="V20" i="37"/>
  <c r="AA15" i="33" s="1"/>
  <c r="V21" i="37"/>
  <c r="AA16" i="33" s="1"/>
  <c r="V10" i="38"/>
  <c r="V11" i="38"/>
  <c r="V12" i="38"/>
  <c r="V13" i="38"/>
  <c r="V14" i="38"/>
  <c r="V15" i="38"/>
  <c r="V16" i="38"/>
  <c r="V17" i="38"/>
  <c r="V18" i="38"/>
  <c r="V19" i="38"/>
  <c r="V20" i="38"/>
  <c r="V21" i="38"/>
  <c r="V10" i="5"/>
  <c r="CX5" i="33" s="1"/>
  <c r="V11" i="5"/>
  <c r="CX6" i="33" s="1"/>
  <c r="V12" i="5"/>
  <c r="CX7" i="33" s="1"/>
  <c r="V13" i="5"/>
  <c r="CX8" i="33" s="1"/>
  <c r="V14" i="5"/>
  <c r="CX9" i="33" s="1"/>
  <c r="V15" i="5"/>
  <c r="V16" i="5"/>
  <c r="CX11" i="33" s="1"/>
  <c r="V17" i="5"/>
  <c r="CX12" i="33" s="1"/>
  <c r="V18" i="5"/>
  <c r="CX13" i="33" s="1"/>
  <c r="V19" i="5"/>
  <c r="CX14" i="33" s="1"/>
  <c r="V20" i="5"/>
  <c r="CX15" i="33" s="1"/>
  <c r="V21" i="5"/>
  <c r="CX16" i="33" s="1"/>
  <c r="V10" i="9"/>
  <c r="DE5" i="33" s="1"/>
  <c r="V11" i="9"/>
  <c r="DE6" i="33" s="1"/>
  <c r="V12" i="9"/>
  <c r="DE7" i="33" s="1"/>
  <c r="V13" i="9"/>
  <c r="DE8" i="33" s="1"/>
  <c r="V14" i="9"/>
  <c r="DE9" i="33" s="1"/>
  <c r="V15" i="9"/>
  <c r="V16" i="9"/>
  <c r="DE11" i="33" s="1"/>
  <c r="V17" i="9"/>
  <c r="DE12" i="33" s="1"/>
  <c r="V18" i="9"/>
  <c r="DE13" i="33" s="1"/>
  <c r="V19" i="9"/>
  <c r="DE14" i="33" s="1"/>
  <c r="V20" i="9"/>
  <c r="DE15" i="33" s="1"/>
  <c r="V21" i="9"/>
  <c r="DE16" i="33" s="1"/>
  <c r="V10" i="10"/>
  <c r="DL5" i="33" s="1"/>
  <c r="V11" i="10"/>
  <c r="DL6" i="33" s="1"/>
  <c r="V12" i="10"/>
  <c r="DL7" i="33" s="1"/>
  <c r="V13" i="10"/>
  <c r="DL8" i="33" s="1"/>
  <c r="V14" i="10"/>
  <c r="DL9" i="33" s="1"/>
  <c r="V15" i="10"/>
  <c r="V16" i="10"/>
  <c r="DL11" i="33" s="1"/>
  <c r="V17" i="10"/>
  <c r="DL12" i="33" s="1"/>
  <c r="V18" i="10"/>
  <c r="DL13" i="33" s="1"/>
  <c r="V19" i="10"/>
  <c r="DL14" i="33" s="1"/>
  <c r="V20" i="10"/>
  <c r="DL15" i="33" s="1"/>
  <c r="V21" i="10"/>
  <c r="DL16" i="33" s="1"/>
  <c r="V13" i="25"/>
  <c r="EO8" i="33" s="1"/>
  <c r="V14" i="25"/>
  <c r="EO9" i="33" s="1"/>
  <c r="V15" i="25"/>
  <c r="V16" i="25"/>
  <c r="EO11" i="33" s="1"/>
  <c r="V17" i="25"/>
  <c r="EO12" i="33" s="1"/>
  <c r="V18" i="25"/>
  <c r="EO13" i="33" s="1"/>
  <c r="V19" i="25"/>
  <c r="EO14" i="33" s="1"/>
  <c r="V20" i="25"/>
  <c r="EO15" i="33" s="1"/>
  <c r="V21" i="25"/>
  <c r="EO16" i="33" s="1"/>
  <c r="V10" i="26"/>
  <c r="EV5" i="33" s="1"/>
  <c r="V11" i="26"/>
  <c r="EV6" i="33" s="1"/>
  <c r="V12" i="26"/>
  <c r="EV7" i="33" s="1"/>
  <c r="V13" i="26"/>
  <c r="EV8" i="33" s="1"/>
  <c r="V14" i="26"/>
  <c r="EV9" i="33" s="1"/>
  <c r="V15" i="26"/>
  <c r="V16" i="26"/>
  <c r="EV11" i="33" s="1"/>
  <c r="V17" i="26"/>
  <c r="EV12" i="33" s="1"/>
  <c r="V18" i="26"/>
  <c r="EV13" i="33" s="1"/>
  <c r="V19" i="26"/>
  <c r="EV14" i="33" s="1"/>
  <c r="V20" i="26"/>
  <c r="EV15" i="33" s="1"/>
  <c r="V21" i="26"/>
  <c r="EV16" i="33" s="1"/>
  <c r="V10" i="27"/>
  <c r="FC5" i="33" s="1"/>
  <c r="V11" i="27"/>
  <c r="FC6" i="33" s="1"/>
  <c r="V12" i="27"/>
  <c r="FC7" i="33" s="1"/>
  <c r="V13" i="27"/>
  <c r="FC8" i="33" s="1"/>
  <c r="V14" i="27"/>
  <c r="FC9" i="33" s="1"/>
  <c r="V15" i="27"/>
  <c r="V16" i="27"/>
  <c r="FC11" i="33" s="1"/>
  <c r="V17" i="27"/>
  <c r="FC12" i="33" s="1"/>
  <c r="V18" i="27"/>
  <c r="FC13" i="33" s="1"/>
  <c r="V19" i="27"/>
  <c r="FC14" i="33" s="1"/>
  <c r="V20" i="27"/>
  <c r="FC15" i="33" s="1"/>
  <c r="V21" i="27"/>
  <c r="FC16" i="33" s="1"/>
  <c r="V10" i="40"/>
  <c r="V11" i="40"/>
  <c r="V12" i="40"/>
  <c r="V13" i="40"/>
  <c r="V14" i="40"/>
  <c r="V15" i="40"/>
  <c r="V16" i="40"/>
  <c r="V17" i="40"/>
  <c r="V18" i="40"/>
  <c r="V19" i="40"/>
  <c r="V20" i="40"/>
  <c r="V21" i="40"/>
  <c r="V10" i="41"/>
  <c r="BG5" i="33" s="1"/>
  <c r="V11" i="41"/>
  <c r="BG6" i="33" s="1"/>
  <c r="V12" i="41"/>
  <c r="BG7" i="33" s="1"/>
  <c r="V13" i="41"/>
  <c r="BG8" i="33" s="1"/>
  <c r="V14" i="41"/>
  <c r="BG9" i="33" s="1"/>
  <c r="V15" i="41"/>
  <c r="V16" i="41"/>
  <c r="BG11" i="33" s="1"/>
  <c r="V17" i="41"/>
  <c r="BG12" i="33" s="1"/>
  <c r="V18" i="41"/>
  <c r="BG13" i="33" s="1"/>
  <c r="V19" i="41"/>
  <c r="BG14" i="33" s="1"/>
  <c r="V20" i="41"/>
  <c r="BG15" i="33" s="1"/>
  <c r="V21" i="41"/>
  <c r="BG16" i="33" s="1"/>
  <c r="V10" i="42"/>
  <c r="BN5" i="33" s="1"/>
  <c r="V11" i="42"/>
  <c r="BN6" i="33" s="1"/>
  <c r="V12" i="42"/>
  <c r="BN7" i="33" s="1"/>
  <c r="V13" i="42"/>
  <c r="BN8" i="33" s="1"/>
  <c r="V14" i="42"/>
  <c r="BN9" i="33" s="1"/>
  <c r="V15" i="42"/>
  <c r="V16" i="42"/>
  <c r="BN11" i="33" s="1"/>
  <c r="V17" i="42"/>
  <c r="BN12" i="33" s="1"/>
  <c r="V18" i="42"/>
  <c r="BN13" i="33" s="1"/>
  <c r="V19" i="42"/>
  <c r="BN14" i="33" s="1"/>
  <c r="V20" i="42"/>
  <c r="BN15" i="33" s="1"/>
  <c r="V21" i="42"/>
  <c r="BN16" i="33" s="1"/>
  <c r="V10" i="43"/>
  <c r="BU5" i="33" s="1"/>
  <c r="V11" i="43"/>
  <c r="BU6" i="33" s="1"/>
  <c r="V12" i="43"/>
  <c r="BU7" i="33" s="1"/>
  <c r="V13" i="43"/>
  <c r="BU8" i="33" s="1"/>
  <c r="V14" i="43"/>
  <c r="BU9" i="33" s="1"/>
  <c r="V15" i="43"/>
  <c r="V16" i="43"/>
  <c r="BU11" i="33" s="1"/>
  <c r="V17" i="43"/>
  <c r="BU12" i="33" s="1"/>
  <c r="V18" i="43"/>
  <c r="BU13" i="33" s="1"/>
  <c r="V19" i="43"/>
  <c r="BU14" i="33" s="1"/>
  <c r="V20" i="43"/>
  <c r="BU15" i="33" s="1"/>
  <c r="V21" i="43"/>
  <c r="BU16" i="33" s="1"/>
  <c r="V10" i="44"/>
  <c r="V11" i="44"/>
  <c r="V12" i="44"/>
  <c r="V13" i="44"/>
  <c r="V14" i="44"/>
  <c r="V15" i="44"/>
  <c r="V16" i="44"/>
  <c r="V17" i="44"/>
  <c r="V18" i="44"/>
  <c r="V19" i="44"/>
  <c r="V20" i="44"/>
  <c r="V21" i="44"/>
  <c r="F5" i="33"/>
  <c r="EV10" i="33"/>
  <c r="DW6" i="33" l="1"/>
  <c r="FZ6" i="33" s="1"/>
  <c r="Y18" i="33"/>
  <c r="DD18" i="33"/>
  <c r="FO5" i="33"/>
  <c r="BT18" i="33"/>
  <c r="BS18" i="33"/>
  <c r="BL18" i="33"/>
  <c r="FO16" i="33"/>
  <c r="EN18" i="33"/>
  <c r="CW18" i="33"/>
  <c r="CV18" i="33"/>
  <c r="DV18" i="33" s="1"/>
  <c r="FY18" i="33" s="1"/>
  <c r="BE18" i="33"/>
  <c r="EM18" i="33"/>
  <c r="R18" i="33"/>
  <c r="FB18" i="33"/>
  <c r="S18" i="33"/>
  <c r="CG5" i="33"/>
  <c r="FN10" i="33"/>
  <c r="GB10" i="33" s="1"/>
  <c r="FM16" i="33"/>
  <c r="GA16" i="33" s="1"/>
  <c r="FM14" i="33"/>
  <c r="GA14" i="33" s="1"/>
  <c r="DX12" i="33"/>
  <c r="DW12" i="33"/>
  <c r="FZ12" i="33" s="1"/>
  <c r="DV15" i="33"/>
  <c r="FY15" i="33" s="1"/>
  <c r="DW11" i="33"/>
  <c r="FZ11" i="33" s="1"/>
  <c r="DX7" i="33"/>
  <c r="DX16" i="33"/>
  <c r="DX6" i="33"/>
  <c r="CG13" i="33"/>
  <c r="CF11" i="33"/>
  <c r="FX11" i="33" s="1"/>
  <c r="FM8" i="33"/>
  <c r="GA8" i="33" s="1"/>
  <c r="FO14" i="33"/>
  <c r="FN11" i="33"/>
  <c r="GB11" i="33" s="1"/>
  <c r="DV6" i="33"/>
  <c r="FY6" i="33" s="1"/>
  <c r="DW8" i="33"/>
  <c r="FZ8" i="33" s="1"/>
  <c r="DW15" i="33"/>
  <c r="FZ15" i="33" s="1"/>
  <c r="FO11" i="33"/>
  <c r="FO6" i="33"/>
  <c r="CG11" i="33"/>
  <c r="CG6" i="33"/>
  <c r="FO10" i="33"/>
  <c r="DX13" i="33"/>
  <c r="CG12" i="33"/>
  <c r="FO8" i="33"/>
  <c r="CE10" i="33"/>
  <c r="FW10" i="33" s="1"/>
  <c r="DV12" i="33"/>
  <c r="FY12" i="33" s="1"/>
  <c r="DV14" i="33"/>
  <c r="FY14" i="33" s="1"/>
  <c r="FN13" i="33"/>
  <c r="GB13" i="33" s="1"/>
  <c r="DX5" i="33"/>
  <c r="CG7" i="33"/>
  <c r="DX14" i="33"/>
  <c r="DX11" i="33"/>
  <c r="DX8" i="33"/>
  <c r="CG16" i="33"/>
  <c r="CG10" i="33"/>
  <c r="FO15" i="33"/>
  <c r="GK15" i="33" s="1"/>
  <c r="DV11" i="33"/>
  <c r="FY11" i="33" s="1"/>
  <c r="DX15" i="33"/>
  <c r="DX10" i="33"/>
  <c r="GI10" i="33" s="1"/>
  <c r="CG14" i="33"/>
  <c r="FO13" i="33"/>
  <c r="GK13" i="33" s="1"/>
  <c r="FO7" i="33"/>
  <c r="GK7" i="33" s="1"/>
  <c r="CG15" i="33"/>
  <c r="CG8" i="33"/>
  <c r="FO12" i="33"/>
  <c r="AA10" i="33"/>
  <c r="AB10" i="33" s="1"/>
  <c r="AB18" i="33" s="1"/>
  <c r="V23" i="37"/>
  <c r="DE10" i="33"/>
  <c r="V23" i="9"/>
  <c r="T10" i="33"/>
  <c r="V23" i="36"/>
  <c r="CF7" i="33"/>
  <c r="FX7" i="33" s="1"/>
  <c r="CX10" i="33"/>
  <c r="CY10" i="33" s="1"/>
  <c r="V23" i="5"/>
  <c r="BU10" i="33"/>
  <c r="BV10" i="33" s="1"/>
  <c r="V23" i="43"/>
  <c r="BN10" i="33"/>
  <c r="BO10" i="33" s="1"/>
  <c r="V23" i="42"/>
  <c r="BG10" i="33"/>
  <c r="BH10" i="33" s="1"/>
  <c r="V23" i="41"/>
  <c r="FC10" i="33"/>
  <c r="V23" i="27"/>
  <c r="V23" i="26"/>
  <c r="EO10" i="33"/>
  <c r="EP10" i="33" s="1"/>
  <c r="V23" i="25"/>
  <c r="DL10" i="33"/>
  <c r="DM10" i="33" s="1"/>
  <c r="V23" i="10"/>
  <c r="M10" i="33"/>
  <c r="V23" i="2"/>
  <c r="CF13" i="33"/>
  <c r="FX13" i="33" s="1"/>
  <c r="EP15" i="33"/>
  <c r="FR15" i="33" s="1"/>
  <c r="GV15" i="33" s="1"/>
  <c r="EP11" i="33"/>
  <c r="FR11" i="33" s="1"/>
  <c r="GV11" i="33" s="1"/>
  <c r="CE13" i="33"/>
  <c r="FW13" i="33" s="1"/>
  <c r="FN15" i="33"/>
  <c r="GB15" i="33" s="1"/>
  <c r="FM10" i="33"/>
  <c r="GA10" i="33" s="1"/>
  <c r="CE7" i="33"/>
  <c r="FW7" i="33" s="1"/>
  <c r="CF6" i="33"/>
  <c r="FX6" i="33" s="1"/>
  <c r="DY6" i="33"/>
  <c r="GJ6" i="33" s="1"/>
  <c r="CF12" i="33"/>
  <c r="FX12" i="33" s="1"/>
  <c r="DY7" i="33"/>
  <c r="GJ7" i="33" s="1"/>
  <c r="CF8" i="33"/>
  <c r="FX8" i="33" s="1"/>
  <c r="CF15" i="33"/>
  <c r="FX15" i="33" s="1"/>
  <c r="FN16" i="33"/>
  <c r="GB16" i="33" s="1"/>
  <c r="DY15" i="33"/>
  <c r="GJ15" i="33" s="1"/>
  <c r="DY13" i="33"/>
  <c r="GJ13" i="33" s="1"/>
  <c r="CF14" i="33"/>
  <c r="FX14" i="33" s="1"/>
  <c r="FN8" i="33"/>
  <c r="GB8" i="33" s="1"/>
  <c r="FM15" i="33"/>
  <c r="GA15" i="33" s="1"/>
  <c r="FM13" i="33"/>
  <c r="GA13" i="33" s="1"/>
  <c r="FM9" i="33"/>
  <c r="GA9" i="33" s="1"/>
  <c r="FM6" i="33"/>
  <c r="GA6" i="33" s="1"/>
  <c r="FN7" i="33"/>
  <c r="GB7" i="33" s="1"/>
  <c r="DW14" i="33"/>
  <c r="FZ14" i="33" s="1"/>
  <c r="CE9" i="33"/>
  <c r="FW9" i="33" s="1"/>
  <c r="DV8" i="33"/>
  <c r="FY8" i="33" s="1"/>
  <c r="FN6" i="33"/>
  <c r="GB6" i="33" s="1"/>
  <c r="FM7" i="33"/>
  <c r="GA7" i="33" s="1"/>
  <c r="FN12" i="33"/>
  <c r="GB12" i="33" s="1"/>
  <c r="FN5" i="33"/>
  <c r="GB5" i="33" s="1"/>
  <c r="FM11" i="33"/>
  <c r="GA11" i="33" s="1"/>
  <c r="FN14" i="33"/>
  <c r="GB14" i="33" s="1"/>
  <c r="GK5" i="33"/>
  <c r="FP5" i="33"/>
  <c r="GL5" i="33" s="1"/>
  <c r="FM5" i="33"/>
  <c r="GA5" i="33" s="1"/>
  <c r="CF9" i="33"/>
  <c r="FX9" i="33" s="1"/>
  <c r="FP14" i="33"/>
  <c r="GL14" i="33" s="1"/>
  <c r="FP12" i="33"/>
  <c r="GL12" i="33" s="1"/>
  <c r="GK9" i="33"/>
  <c r="CF10" i="33"/>
  <c r="FX10" i="33" s="1"/>
  <c r="FP8" i="33"/>
  <c r="GL8" i="33" s="1"/>
  <c r="FP11" i="33"/>
  <c r="GL11" i="33" s="1"/>
  <c r="FP10" i="33"/>
  <c r="GL10" i="33" s="1"/>
  <c r="FD11" i="33"/>
  <c r="FD6" i="33"/>
  <c r="FD7" i="33"/>
  <c r="FD13" i="33"/>
  <c r="FD9" i="33"/>
  <c r="FD5" i="33"/>
  <c r="FD15" i="33"/>
  <c r="FD14" i="33"/>
  <c r="FD16" i="33"/>
  <c r="FD12" i="33"/>
  <c r="FD8" i="33"/>
  <c r="EW14" i="33"/>
  <c r="EW6" i="33"/>
  <c r="CE14" i="33"/>
  <c r="FW14" i="33" s="1"/>
  <c r="EW13" i="33"/>
  <c r="EW9" i="33"/>
  <c r="EW5" i="33"/>
  <c r="DW16" i="33"/>
  <c r="FZ16" i="33" s="1"/>
  <c r="DW5" i="33"/>
  <c r="FZ5" i="33" s="1"/>
  <c r="EW15" i="33"/>
  <c r="EW11" i="33"/>
  <c r="EW7" i="33"/>
  <c r="EW10" i="33"/>
  <c r="EW16" i="33"/>
  <c r="EW12" i="33"/>
  <c r="EW8" i="33"/>
  <c r="EP12" i="33"/>
  <c r="EP5" i="33"/>
  <c r="EP16" i="33"/>
  <c r="EP8" i="33"/>
  <c r="EP14" i="33"/>
  <c r="EP7" i="33"/>
  <c r="EP13" i="33"/>
  <c r="EP9" i="33"/>
  <c r="EP6" i="33"/>
  <c r="CE15" i="33"/>
  <c r="FW15" i="33" s="1"/>
  <c r="CE6" i="33"/>
  <c r="FW6" i="33" s="1"/>
  <c r="DV7" i="33"/>
  <c r="FY7" i="33" s="1"/>
  <c r="DV10" i="33"/>
  <c r="FY10" i="33" s="1"/>
  <c r="DV13" i="33"/>
  <c r="FY13" i="33" s="1"/>
  <c r="DW7" i="33"/>
  <c r="FZ7" i="33" s="1"/>
  <c r="DY5" i="33"/>
  <c r="GJ5" i="33" s="1"/>
  <c r="GI5" i="33"/>
  <c r="DW13" i="33"/>
  <c r="FZ13" i="33" s="1"/>
  <c r="DV16" i="33"/>
  <c r="FY16" i="33" s="1"/>
  <c r="DV5" i="33"/>
  <c r="FY5" i="33" s="1"/>
  <c r="DW10" i="33"/>
  <c r="FZ10" i="33" s="1"/>
  <c r="CE11" i="33"/>
  <c r="FW11" i="33" s="1"/>
  <c r="CE12" i="33"/>
  <c r="FW12" i="33" s="1"/>
  <c r="CE16" i="33"/>
  <c r="FW16" i="33" s="1"/>
  <c r="CE8" i="33"/>
  <c r="FW8" i="33" s="1"/>
  <c r="CF16" i="33"/>
  <c r="FX16" i="33" s="1"/>
  <c r="DY12" i="33"/>
  <c r="GJ12" i="33" s="1"/>
  <c r="DY9" i="33"/>
  <c r="GJ9" i="33" s="1"/>
  <c r="DM15" i="33"/>
  <c r="DM11" i="33"/>
  <c r="DM7" i="33"/>
  <c r="DM16" i="33"/>
  <c r="DM8" i="33"/>
  <c r="DM13" i="33"/>
  <c r="DM14" i="33"/>
  <c r="DM12" i="33"/>
  <c r="DM6" i="33"/>
  <c r="DM9" i="33"/>
  <c r="DM5" i="33"/>
  <c r="DF11" i="33"/>
  <c r="DF7" i="33"/>
  <c r="DF14" i="33"/>
  <c r="DF6" i="33"/>
  <c r="DF15" i="33"/>
  <c r="DF13" i="33"/>
  <c r="DF9" i="33"/>
  <c r="DF5" i="33"/>
  <c r="DF16" i="33"/>
  <c r="DF12" i="33"/>
  <c r="DF8" i="33"/>
  <c r="CY5" i="33"/>
  <c r="CY16" i="33"/>
  <c r="CY12" i="33"/>
  <c r="CY8" i="33"/>
  <c r="CY15" i="33"/>
  <c r="CY11" i="33"/>
  <c r="CY7" i="33"/>
  <c r="CY13" i="33"/>
  <c r="CY9" i="33"/>
  <c r="CY14" i="33"/>
  <c r="CY6" i="33"/>
  <c r="CE5" i="33"/>
  <c r="FW5" i="33" s="1"/>
  <c r="CF5" i="33"/>
  <c r="FX5" i="33" s="1"/>
  <c r="U9" i="33"/>
  <c r="U13" i="33"/>
  <c r="BV7" i="33"/>
  <c r="BV14" i="33"/>
  <c r="BV6" i="33"/>
  <c r="CH5" i="33"/>
  <c r="GH5" i="33" s="1"/>
  <c r="BV11" i="33"/>
  <c r="BV5" i="33"/>
  <c r="BV13" i="33"/>
  <c r="BV9" i="33"/>
  <c r="BV15" i="33"/>
  <c r="BV16" i="33"/>
  <c r="BV12" i="33"/>
  <c r="BV8" i="33"/>
  <c r="BO13" i="33"/>
  <c r="N7" i="33"/>
  <c r="BO16" i="33"/>
  <c r="BO12" i="33"/>
  <c r="BO8" i="33"/>
  <c r="AB13" i="33"/>
  <c r="AB9" i="33"/>
  <c r="BO9" i="33"/>
  <c r="BO15" i="33"/>
  <c r="BO11" i="33"/>
  <c r="BO7" i="33"/>
  <c r="BO5" i="33"/>
  <c r="BO14" i="33"/>
  <c r="BO6" i="33"/>
  <c r="BH16" i="33"/>
  <c r="BH8" i="33"/>
  <c r="AB15" i="33"/>
  <c r="BH15" i="33"/>
  <c r="BH11" i="33"/>
  <c r="BH7" i="33"/>
  <c r="AB16" i="33"/>
  <c r="AB12" i="33"/>
  <c r="U16" i="33"/>
  <c r="U12" i="33"/>
  <c r="N16" i="33"/>
  <c r="N15" i="33"/>
  <c r="AB7" i="33"/>
  <c r="BH5" i="33"/>
  <c r="BH14" i="33"/>
  <c r="BH6" i="33"/>
  <c r="AB11" i="33"/>
  <c r="U15" i="33"/>
  <c r="U11" i="33"/>
  <c r="N14" i="33"/>
  <c r="N13" i="33"/>
  <c r="BH12" i="33"/>
  <c r="BH13" i="33"/>
  <c r="BH9" i="33"/>
  <c r="AB14" i="33"/>
  <c r="U14" i="33"/>
  <c r="N12" i="33"/>
  <c r="AS12" i="33" s="1"/>
  <c r="GP12" i="33" s="1"/>
  <c r="N11" i="33"/>
  <c r="N9" i="33"/>
  <c r="AS5" i="33"/>
  <c r="GP5" i="33" s="1"/>
  <c r="AB8" i="33"/>
  <c r="N6" i="33"/>
  <c r="AB6" i="33"/>
  <c r="U8" i="33"/>
  <c r="N8" i="33"/>
  <c r="U7" i="33"/>
  <c r="U10" i="33"/>
  <c r="U18" i="33" s="1"/>
  <c r="U6" i="33"/>
  <c r="E6" i="33"/>
  <c r="E7" i="33"/>
  <c r="E5" i="33"/>
  <c r="CY18" i="33" l="1"/>
  <c r="FQ15" i="33"/>
  <c r="GU15" i="33" s="1"/>
  <c r="DW18" i="33"/>
  <c r="FZ18" i="33" s="1"/>
  <c r="FQ11" i="33"/>
  <c r="GU11" i="33" s="1"/>
  <c r="EP18" i="33"/>
  <c r="DF10" i="33"/>
  <c r="DF18" i="33" s="1"/>
  <c r="FP18" i="33"/>
  <c r="GL18" i="33" s="1"/>
  <c r="FO18" i="33"/>
  <c r="GK18" i="33" s="1"/>
  <c r="BO18" i="33"/>
  <c r="FN18" i="33"/>
  <c r="GB18" i="33" s="1"/>
  <c r="FM18" i="33"/>
  <c r="GA18" i="33" s="1"/>
  <c r="CF18" i="33"/>
  <c r="FX18" i="33" s="1"/>
  <c r="CE18" i="33"/>
  <c r="FW18" i="33" s="1"/>
  <c r="CH18" i="33"/>
  <c r="GH18" i="33" s="1"/>
  <c r="CG18" i="33"/>
  <c r="GG18" i="33" s="1"/>
  <c r="DY18" i="33"/>
  <c r="GJ18" i="33" s="1"/>
  <c r="DX18" i="33"/>
  <c r="GI18" i="33" s="1"/>
  <c r="N10" i="33"/>
  <c r="N18" i="33" s="1"/>
  <c r="AS18" i="33" s="1"/>
  <c r="GP18" i="33" s="1"/>
  <c r="EW18" i="33"/>
  <c r="FD10" i="33"/>
  <c r="FD18" i="33" s="1"/>
  <c r="DM18" i="33"/>
  <c r="BH18" i="33"/>
  <c r="BV18" i="33"/>
  <c r="CH13" i="33"/>
  <c r="GH13" i="33" s="1"/>
  <c r="DY11" i="33"/>
  <c r="GJ11" i="33" s="1"/>
  <c r="FP7" i="33"/>
  <c r="GL7" i="33" s="1"/>
  <c r="FP6" i="33"/>
  <c r="GL6" i="33" s="1"/>
  <c r="FP16" i="33"/>
  <c r="GL16" i="33" s="1"/>
  <c r="GG13" i="33"/>
  <c r="GI8" i="33"/>
  <c r="GI14" i="33"/>
  <c r="DY16" i="33"/>
  <c r="GJ16" i="33" s="1"/>
  <c r="FP15" i="33"/>
  <c r="GL15" i="33" s="1"/>
  <c r="FR13" i="33"/>
  <c r="GV13" i="33" s="1"/>
  <c r="FQ13" i="33"/>
  <c r="GU13" i="33" s="1"/>
  <c r="FQ8" i="33"/>
  <c r="GU8" i="33" s="1"/>
  <c r="FR8" i="33"/>
  <c r="GV8" i="33" s="1"/>
  <c r="FR5" i="33"/>
  <c r="GV5" i="33" s="1"/>
  <c r="FQ5" i="33"/>
  <c r="GU5" i="33" s="1"/>
  <c r="FP9" i="33"/>
  <c r="GL9" i="33" s="1"/>
  <c r="GK6" i="33"/>
  <c r="GK14" i="33"/>
  <c r="GK11" i="33"/>
  <c r="GK12" i="33"/>
  <c r="FQ6" i="33"/>
  <c r="GU6" i="33" s="1"/>
  <c r="FR6" i="33"/>
  <c r="GV6" i="33" s="1"/>
  <c r="FR9" i="33"/>
  <c r="GV9" i="33" s="1"/>
  <c r="FQ9" i="33"/>
  <c r="GU9" i="33" s="1"/>
  <c r="FR7" i="33"/>
  <c r="GV7" i="33" s="1"/>
  <c r="FQ7" i="33"/>
  <c r="GU7" i="33" s="1"/>
  <c r="FQ14" i="33"/>
  <c r="GU14" i="33" s="1"/>
  <c r="FR14" i="33"/>
  <c r="GV14" i="33" s="1"/>
  <c r="FQ16" i="33"/>
  <c r="GU16" i="33" s="1"/>
  <c r="FR16" i="33"/>
  <c r="GV16" i="33" s="1"/>
  <c r="FQ12" i="33"/>
  <c r="GU12" i="33" s="1"/>
  <c r="FR12" i="33"/>
  <c r="GV12" i="33" s="1"/>
  <c r="FP13" i="33"/>
  <c r="GL13" i="33" s="1"/>
  <c r="GK10" i="33"/>
  <c r="GK8" i="33"/>
  <c r="GK16" i="33"/>
  <c r="CH11" i="33"/>
  <c r="GH11" i="33" s="1"/>
  <c r="GI16" i="33"/>
  <c r="CH16" i="33"/>
  <c r="GH16" i="33" s="1"/>
  <c r="CH10" i="33"/>
  <c r="GH10" i="33" s="1"/>
  <c r="DY8" i="33"/>
  <c r="GJ8" i="33" s="1"/>
  <c r="DY10" i="33"/>
  <c r="GJ10" i="33" s="1"/>
  <c r="GI6" i="33"/>
  <c r="EA11" i="33"/>
  <c r="GT11" i="33" s="1"/>
  <c r="DZ11" i="33"/>
  <c r="GS11" i="33" s="1"/>
  <c r="EA8" i="33"/>
  <c r="GT8" i="33" s="1"/>
  <c r="DZ8" i="33"/>
  <c r="GS8" i="33" s="1"/>
  <c r="GI15" i="33"/>
  <c r="GI9" i="33"/>
  <c r="GI11" i="33"/>
  <c r="EA6" i="33"/>
  <c r="GT6" i="33" s="1"/>
  <c r="DZ6" i="33"/>
  <c r="GS6" i="33" s="1"/>
  <c r="EA13" i="33"/>
  <c r="GT13" i="33" s="1"/>
  <c r="DZ13" i="33"/>
  <c r="GS13" i="33" s="1"/>
  <c r="EA16" i="33"/>
  <c r="GT16" i="33" s="1"/>
  <c r="DZ16" i="33"/>
  <c r="GS16" i="33" s="1"/>
  <c r="DZ9" i="33"/>
  <c r="GS9" i="33" s="1"/>
  <c r="EA9" i="33"/>
  <c r="GT9" i="33" s="1"/>
  <c r="EA7" i="33"/>
  <c r="GT7" i="33" s="1"/>
  <c r="DZ7" i="33"/>
  <c r="GS7" i="33" s="1"/>
  <c r="EA15" i="33"/>
  <c r="GT15" i="33" s="1"/>
  <c r="DZ15" i="33"/>
  <c r="GS15" i="33" s="1"/>
  <c r="EA12" i="33"/>
  <c r="GT12" i="33" s="1"/>
  <c r="DZ12" i="33"/>
  <c r="GS12" i="33" s="1"/>
  <c r="DZ5" i="33"/>
  <c r="GS5" i="33" s="1"/>
  <c r="EA5" i="33"/>
  <c r="GT5" i="33" s="1"/>
  <c r="GI7" i="33"/>
  <c r="GI12" i="33"/>
  <c r="GI13" i="33"/>
  <c r="DY14" i="33"/>
  <c r="GJ14" i="33" s="1"/>
  <c r="EA14" i="33"/>
  <c r="GT14" i="33" s="1"/>
  <c r="DZ14" i="33"/>
  <c r="GS14" i="33" s="1"/>
  <c r="GG9" i="33"/>
  <c r="CH9" i="33"/>
  <c r="GH9" i="33" s="1"/>
  <c r="GG10" i="33"/>
  <c r="CH12" i="33"/>
  <c r="GH12" i="33" s="1"/>
  <c r="GG8" i="33"/>
  <c r="CH6" i="33"/>
  <c r="GH6" i="33" s="1"/>
  <c r="CH7" i="33"/>
  <c r="GH7" i="33" s="1"/>
  <c r="CH14" i="33"/>
  <c r="GH14" i="33" s="1"/>
  <c r="CH15" i="33"/>
  <c r="GH15" i="33" s="1"/>
  <c r="GG11" i="33"/>
  <c r="GG6" i="33"/>
  <c r="CH8" i="33"/>
  <c r="GH8" i="33" s="1"/>
  <c r="GG15" i="33"/>
  <c r="GG7" i="33"/>
  <c r="CJ10" i="33"/>
  <c r="GR10" i="33" s="1"/>
  <c r="CI10" i="33"/>
  <c r="GQ10" i="33" s="1"/>
  <c r="CJ12" i="33"/>
  <c r="GR12" i="33" s="1"/>
  <c r="CI12" i="33"/>
  <c r="GQ12" i="33" s="1"/>
  <c r="CJ9" i="33"/>
  <c r="GR9" i="33" s="1"/>
  <c r="CI9" i="33"/>
  <c r="GQ9" i="33" s="1"/>
  <c r="CJ7" i="33"/>
  <c r="GR7" i="33" s="1"/>
  <c r="CI7" i="33"/>
  <c r="GQ7" i="33" s="1"/>
  <c r="CJ6" i="33"/>
  <c r="GR6" i="33" s="1"/>
  <c r="CI6" i="33"/>
  <c r="GQ6" i="33" s="1"/>
  <c r="CJ14" i="33"/>
  <c r="GR14" i="33" s="1"/>
  <c r="CI14" i="33"/>
  <c r="GQ14" i="33" s="1"/>
  <c r="CJ16" i="33"/>
  <c r="GR16" i="33" s="1"/>
  <c r="CI16" i="33"/>
  <c r="GQ16" i="33" s="1"/>
  <c r="GG16" i="33"/>
  <c r="GG12" i="33"/>
  <c r="GG14" i="33"/>
  <c r="GG5" i="33"/>
  <c r="CJ5" i="33"/>
  <c r="GR5" i="33" s="1"/>
  <c r="CI5" i="33"/>
  <c r="GQ5" i="33" s="1"/>
  <c r="CJ8" i="33"/>
  <c r="GR8" i="33" s="1"/>
  <c r="CI8" i="33"/>
  <c r="GQ8" i="33" s="1"/>
  <c r="CJ15" i="33"/>
  <c r="GR15" i="33" s="1"/>
  <c r="CI15" i="33"/>
  <c r="GQ15" i="33" s="1"/>
  <c r="CJ13" i="33"/>
  <c r="GR13" i="33" s="1"/>
  <c r="CI13" i="33"/>
  <c r="GQ13" i="33" s="1"/>
  <c r="CJ11" i="33"/>
  <c r="GR11" i="33" s="1"/>
  <c r="CI11" i="33"/>
  <c r="GQ11" i="33" s="1"/>
  <c r="AR16" i="33"/>
  <c r="GO16" i="33" s="1"/>
  <c r="AR7" i="33"/>
  <c r="GO7" i="33" s="1"/>
  <c r="AS14" i="33"/>
  <c r="GP14" i="33" s="1"/>
  <c r="AR14" i="33"/>
  <c r="GO14" i="33" s="1"/>
  <c r="AR12" i="33"/>
  <c r="GO12" i="33" s="1"/>
  <c r="AS16" i="33"/>
  <c r="GP16" i="33" s="1"/>
  <c r="AR11" i="33"/>
  <c r="GO11" i="33" s="1"/>
  <c r="AS11" i="33"/>
  <c r="GP11" i="33" s="1"/>
  <c r="AR13" i="33"/>
  <c r="GO13" i="33" s="1"/>
  <c r="AS13" i="33"/>
  <c r="GP13" i="33" s="1"/>
  <c r="AS15" i="33"/>
  <c r="GP15" i="33" s="1"/>
  <c r="AR15" i="33"/>
  <c r="GO15" i="33" s="1"/>
  <c r="AR5" i="33"/>
  <c r="GO5" i="33" s="1"/>
  <c r="AS6" i="33"/>
  <c r="GP6" i="33" s="1"/>
  <c r="AR6" i="33"/>
  <c r="GO6" i="33" s="1"/>
  <c r="AS7" i="33"/>
  <c r="GP7" i="33" s="1"/>
  <c r="AR8" i="33"/>
  <c r="GO8" i="33" s="1"/>
  <c r="AS8" i="33"/>
  <c r="GP8" i="33" s="1"/>
  <c r="AR9" i="33"/>
  <c r="GO9" i="33" s="1"/>
  <c r="AS9" i="33"/>
  <c r="GP9" i="33" s="1"/>
  <c r="DZ10" i="33" l="1"/>
  <c r="GS10" i="33" s="1"/>
  <c r="EA10" i="33"/>
  <c r="GT10" i="33" s="1"/>
  <c r="FR18" i="33"/>
  <c r="GV18" i="33" s="1"/>
  <c r="FQ10" i="33"/>
  <c r="GU10" i="33" s="1"/>
  <c r="EA18" i="33"/>
  <c r="GT18" i="33" s="1"/>
  <c r="GQ18" i="33"/>
  <c r="AR10" i="33"/>
  <c r="GO10" i="33" s="1"/>
  <c r="AS10" i="33"/>
  <c r="GP10" i="33" s="1"/>
  <c r="AR18" i="33"/>
  <c r="FQ18" i="33"/>
  <c r="GS18" i="33"/>
  <c r="DZ18" i="33"/>
  <c r="FR10" i="33"/>
  <c r="GV10" i="33" s="1"/>
  <c r="CJ18" i="33"/>
  <c r="GR18" i="33" s="1"/>
  <c r="CI18" i="33"/>
  <c r="GU18" i="33" l="1"/>
  <c r="GO18" i="33"/>
  <c r="E11" i="2" l="1"/>
  <c r="F11" i="2"/>
  <c r="E12" i="2"/>
  <c r="F12" i="2"/>
  <c r="E13" i="2"/>
  <c r="F13" i="2"/>
  <c r="E14" i="2"/>
  <c r="F14" i="2"/>
  <c r="E15" i="2"/>
  <c r="F15" i="2"/>
  <c r="J10" i="33" s="1"/>
  <c r="E16" i="2"/>
  <c r="F16" i="2"/>
  <c r="J11" i="33" s="1"/>
  <c r="E17" i="2"/>
  <c r="F17" i="2"/>
  <c r="E18" i="2"/>
  <c r="F18" i="2"/>
  <c r="E19" i="2"/>
  <c r="F19" i="2"/>
  <c r="E20" i="2"/>
  <c r="F20" i="2"/>
  <c r="E21" i="2"/>
  <c r="F21" i="2"/>
  <c r="K15" i="33" l="1"/>
  <c r="AO15" i="33" s="1"/>
  <c r="FV15" i="33" s="1"/>
  <c r="K13" i="33"/>
  <c r="AO13" i="33" s="1"/>
  <c r="FV13" i="33" s="1"/>
  <c r="K11" i="33"/>
  <c r="AN11" i="33" s="1"/>
  <c r="FU11" i="33" s="1"/>
  <c r="K16" i="33"/>
  <c r="K14" i="33"/>
  <c r="AO14" i="33" s="1"/>
  <c r="FV14" i="33" s="1"/>
  <c r="K12" i="33"/>
  <c r="AO12" i="33" s="1"/>
  <c r="FV12" i="33" s="1"/>
  <c r="K10" i="33"/>
  <c r="AO10" i="33" s="1"/>
  <c r="FV10" i="33" s="1"/>
  <c r="AN15" i="33"/>
  <c r="FU15" i="33" s="1"/>
  <c r="J16" i="33"/>
  <c r="J13" i="33"/>
  <c r="J9" i="33"/>
  <c r="J7" i="33"/>
  <c r="J12" i="33"/>
  <c r="J6" i="33"/>
  <c r="J15" i="33"/>
  <c r="J14" i="33"/>
  <c r="J8" i="33"/>
  <c r="AO11" i="33" l="1"/>
  <c r="FV11" i="33" s="1"/>
  <c r="AN13" i="33"/>
  <c r="FU13" i="33" s="1"/>
  <c r="AN16" i="33"/>
  <c r="FU16" i="33" s="1"/>
  <c r="AN12" i="33"/>
  <c r="FU12" i="33" s="1"/>
  <c r="AN14" i="33"/>
  <c r="FU14" i="33" s="1"/>
  <c r="AN10" i="33"/>
  <c r="FU10" i="33" s="1"/>
  <c r="AO16" i="33"/>
  <c r="FV16" i="33" s="1"/>
  <c r="K7" i="33"/>
  <c r="AO7" i="33" s="1"/>
  <c r="FV7" i="33" s="1"/>
  <c r="K9" i="33"/>
  <c r="AO9" i="33" s="1"/>
  <c r="FV9" i="33" s="1"/>
  <c r="K6" i="33"/>
  <c r="AN6" i="33" s="1"/>
  <c r="FU6" i="33" s="1"/>
  <c r="K8" i="33"/>
  <c r="AN8" i="33" s="1"/>
  <c r="FU8" i="33" s="1"/>
  <c r="AN7" i="33"/>
  <c r="FU7" i="33" s="1"/>
  <c r="AO8" i="33" l="1"/>
  <c r="FV8" i="33" s="1"/>
  <c r="AN9" i="33"/>
  <c r="FU9" i="33" s="1"/>
  <c r="AO6" i="33"/>
  <c r="FV6" i="33" s="1"/>
  <c r="F10" i="2"/>
  <c r="E10" i="2"/>
  <c r="I5" i="33" l="1"/>
  <c r="I18" i="33" s="1"/>
  <c r="J5" i="33"/>
  <c r="L5" i="33" l="1"/>
  <c r="L10" i="33"/>
  <c r="L13" i="33"/>
  <c r="AP13" i="33" s="1"/>
  <c r="GE13" i="33" s="1"/>
  <c r="L15" i="33"/>
  <c r="AP15" i="33" s="1"/>
  <c r="GE15" i="33" s="1"/>
  <c r="L11" i="33"/>
  <c r="AP11" i="33" s="1"/>
  <c r="GE11" i="33" s="1"/>
  <c r="L14" i="33"/>
  <c r="AP14" i="33" s="1"/>
  <c r="GE14" i="33" s="1"/>
  <c r="L16" i="33"/>
  <c r="L12" i="33"/>
  <c r="AP12" i="33" s="1"/>
  <c r="GE12" i="33" s="1"/>
  <c r="L8" i="33"/>
  <c r="AP8" i="33" s="1"/>
  <c r="GE8" i="33" s="1"/>
  <c r="L7" i="33"/>
  <c r="AP7" i="33" s="1"/>
  <c r="GE7" i="33" s="1"/>
  <c r="L6" i="33"/>
  <c r="AP6" i="33" s="1"/>
  <c r="GE6" i="33" s="1"/>
  <c r="L9" i="33"/>
  <c r="AP9" i="33" s="1"/>
  <c r="GE9" i="33" s="1"/>
  <c r="K5" i="33"/>
  <c r="K18" i="33" s="1"/>
  <c r="L18" i="33" l="1"/>
  <c r="AP18" i="33" s="1"/>
  <c r="GE18" i="33" s="1"/>
  <c r="AO18" i="33"/>
  <c r="FV18" i="33" s="1"/>
  <c r="AN18" i="33"/>
  <c r="FU18" i="33" s="1"/>
  <c r="AP10" i="33"/>
  <c r="GE10" i="33" s="1"/>
  <c r="AO5" i="33"/>
  <c r="FV5" i="33" s="1"/>
  <c r="AN5" i="33"/>
  <c r="FU5" i="33" s="1"/>
  <c r="AQ18" i="33"/>
  <c r="GF18" i="33" s="1"/>
  <c r="AP16" i="33"/>
  <c r="GE16" i="33" s="1"/>
  <c r="AQ8" i="33"/>
  <c r="GF8" i="33" s="1"/>
  <c r="AQ16" i="33"/>
  <c r="GF16" i="33" s="1"/>
  <c r="AQ13" i="33"/>
  <c r="GF13" i="33" s="1"/>
  <c r="AQ7" i="33"/>
  <c r="GF7" i="33" s="1"/>
  <c r="AQ10" i="33"/>
  <c r="GF10" i="33" s="1"/>
  <c r="AQ5" i="33"/>
  <c r="GF5" i="33" s="1"/>
  <c r="AP5" i="33"/>
  <c r="GE5" i="33" s="1"/>
  <c r="AQ9" i="33"/>
  <c r="GF9" i="33" s="1"/>
  <c r="AQ11" i="33"/>
  <c r="GF11" i="33" s="1"/>
  <c r="AQ12" i="33"/>
  <c r="GF12" i="33" s="1"/>
  <c r="AQ6" i="33"/>
  <c r="GF6" i="33" s="1"/>
  <c r="AQ15" i="33"/>
  <c r="GF15" i="33" s="1"/>
  <c r="AQ14" i="33"/>
  <c r="GF14" i="33" s="1"/>
</calcChain>
</file>

<file path=xl/sharedStrings.xml><?xml version="1.0" encoding="utf-8"?>
<sst xmlns="http://schemas.openxmlformats.org/spreadsheetml/2006/main" count="1411" uniqueCount="146">
  <si>
    <t xml:space="preserve">Sample </t>
  </si>
  <si>
    <t>Date</t>
  </si>
  <si>
    <t>Time</t>
  </si>
  <si>
    <t>Room Temp (°C)</t>
  </si>
  <si>
    <t>Room Humidity (%)</t>
  </si>
  <si>
    <t>Cabinet Temp (°C)</t>
  </si>
  <si>
    <t>Cabinet Humidity (%)</t>
  </si>
  <si>
    <t>UV source</t>
  </si>
  <si>
    <t>UV intensity (mW/cm2)</t>
  </si>
  <si>
    <t>Dist from source (cm)</t>
  </si>
  <si>
    <t>Mask</t>
  </si>
  <si>
    <t>Vat film</t>
  </si>
  <si>
    <t>Shape</t>
  </si>
  <si>
    <t>Coverslip</t>
  </si>
  <si>
    <t>Amount (ml)</t>
  </si>
  <si>
    <t>Solution date</t>
  </si>
  <si>
    <t>Obeservations</t>
  </si>
  <si>
    <t>S1</t>
  </si>
  <si>
    <t>Printed Structure</t>
  </si>
  <si>
    <t>Swelling test</t>
  </si>
  <si>
    <t># of layers</t>
  </si>
  <si>
    <t>Weight (g)</t>
  </si>
  <si>
    <t>S2</t>
  </si>
  <si>
    <t>Time tracker</t>
  </si>
  <si>
    <t>R1</t>
  </si>
  <si>
    <t>R2</t>
  </si>
  <si>
    <t>R3</t>
  </si>
  <si>
    <t>Avg</t>
  </si>
  <si>
    <t>Std</t>
  </si>
  <si>
    <t>S3</t>
  </si>
  <si>
    <t>H</t>
  </si>
  <si>
    <t>Thickness (mm)</t>
  </si>
  <si>
    <t>Overall thickness (mm)</t>
  </si>
  <si>
    <t>STD</t>
  </si>
  <si>
    <t>EX</t>
  </si>
  <si>
    <t>Experiment</t>
  </si>
  <si>
    <t>SW</t>
  </si>
  <si>
    <t>Swelling Test</t>
  </si>
  <si>
    <t>HC</t>
  </si>
  <si>
    <t>Humidity Cabinet</t>
  </si>
  <si>
    <t>RT</t>
  </si>
  <si>
    <t>Room Temperature</t>
  </si>
  <si>
    <t>QY</t>
  </si>
  <si>
    <t>Quinoline Yellow</t>
  </si>
  <si>
    <t>Polymer Density (g/ml)</t>
  </si>
  <si>
    <t>Solvent Density (g/ml)</t>
  </si>
  <si>
    <r>
      <t>(</t>
    </r>
    <r>
      <rPr>
        <sz val="11"/>
        <color theme="1"/>
        <rFont val="Calibri"/>
        <family val="2"/>
      </rPr>
      <t>ρp</t>
    </r>
    <r>
      <rPr>
        <sz val="11"/>
        <color theme="1"/>
        <rFont val="Arial"/>
        <family val="2"/>
      </rPr>
      <t>)</t>
    </r>
  </si>
  <si>
    <r>
      <t>(</t>
    </r>
    <r>
      <rPr>
        <sz val="11"/>
        <color theme="1"/>
        <rFont val="Calibri"/>
        <family val="2"/>
      </rPr>
      <t>ρs</t>
    </r>
    <r>
      <rPr>
        <sz val="11"/>
        <color theme="1"/>
        <rFont val="Arial"/>
        <family val="2"/>
      </rPr>
      <t>)</t>
    </r>
  </si>
  <si>
    <t>Density ratio</t>
  </si>
  <si>
    <t>(ρp/ρs)</t>
  </si>
  <si>
    <t>(Ms)</t>
  </si>
  <si>
    <t>(Md)</t>
  </si>
  <si>
    <t>Dry Mass (g)</t>
  </si>
  <si>
    <t>Swollen Mass (g)</t>
  </si>
  <si>
    <t>Time (hrs)</t>
  </si>
  <si>
    <t>Standard Deviation  (g)</t>
  </si>
  <si>
    <t>q=(Ms/Md)</t>
  </si>
  <si>
    <t>Mass equilibrium degree of swelling (q)</t>
  </si>
  <si>
    <t>Volumetric equilibrium degree of swelling (Q)</t>
  </si>
  <si>
    <r>
      <t>Q=1+ (</t>
    </r>
    <r>
      <rPr>
        <sz val="12"/>
        <color theme="1"/>
        <rFont val="Calibri"/>
        <family val="2"/>
      </rPr>
      <t>ρ</t>
    </r>
    <r>
      <rPr>
        <sz val="12"/>
        <color theme="1"/>
        <rFont val="Arial"/>
        <family val="2"/>
      </rPr>
      <t>p/</t>
    </r>
    <r>
      <rPr>
        <sz val="12"/>
        <color theme="1"/>
        <rFont val="Calibri"/>
        <family val="2"/>
      </rPr>
      <t>ρ</t>
    </r>
    <r>
      <rPr>
        <sz val="12"/>
        <color theme="1"/>
        <rFont val="Arial"/>
        <family val="2"/>
      </rPr>
      <t>s)(q-1)</t>
    </r>
  </si>
  <si>
    <t>Drying weight (g)</t>
  </si>
  <si>
    <t>NOQY</t>
  </si>
  <si>
    <t>No Quinoline Yellow</t>
  </si>
  <si>
    <t>FRG</t>
  </si>
  <si>
    <t>Fridge</t>
  </si>
  <si>
    <t>S4</t>
  </si>
  <si>
    <t>RA</t>
  </si>
  <si>
    <t>W (mm)</t>
  </si>
  <si>
    <t>L (mm)</t>
  </si>
  <si>
    <t>H (mm)</t>
  </si>
  <si>
    <t>Volume (mm3)</t>
  </si>
  <si>
    <t>(WxLxH)</t>
  </si>
  <si>
    <t>Initial weight</t>
  </si>
  <si>
    <t>Sample</t>
  </si>
  <si>
    <t>Container</t>
  </si>
  <si>
    <t>Sample+container</t>
  </si>
  <si>
    <t>Final dried weight</t>
  </si>
  <si>
    <t>Drying mechanism</t>
  </si>
  <si>
    <t>Hot plate</t>
  </si>
  <si>
    <t>S1-S16</t>
  </si>
  <si>
    <t>HB</t>
  </si>
  <si>
    <t>Hot Bath</t>
  </si>
  <si>
    <t>Sample List'!A1</t>
  </si>
  <si>
    <t>Calculations file'!A1</t>
  </si>
  <si>
    <t>Swollen Volume (mm3)</t>
  </si>
  <si>
    <t>Vs</t>
  </si>
  <si>
    <t>Dry volume (mm3)</t>
  </si>
  <si>
    <t>Vd=Md*ρp</t>
  </si>
  <si>
    <t>Volumetric equilibrium degree of swelin (Q') measured</t>
  </si>
  <si>
    <t>45 C</t>
  </si>
  <si>
    <t>37 C</t>
  </si>
  <si>
    <t>21 C</t>
  </si>
  <si>
    <t>8 C</t>
  </si>
  <si>
    <t>Dry sample weight</t>
  </si>
  <si>
    <t>37 °C</t>
  </si>
  <si>
    <t>20 °C</t>
  </si>
  <si>
    <t>8 °C</t>
  </si>
  <si>
    <t>Q'=Vs/Vd</t>
  </si>
  <si>
    <t>45 °C</t>
  </si>
  <si>
    <t>Comparing swelling behaviour at 4 different temps in 7 days</t>
  </si>
  <si>
    <t>EWC</t>
  </si>
  <si>
    <t>Equilibrium water content</t>
  </si>
  <si>
    <t>Normalised EWC</t>
  </si>
  <si>
    <t>NEWC</t>
  </si>
  <si>
    <t>Vt/V0</t>
  </si>
  <si>
    <t>Normalised Volume fraction</t>
  </si>
  <si>
    <t>Average Equilibrium water content</t>
  </si>
  <si>
    <t>Average Normalised Volume fraction</t>
  </si>
  <si>
    <t>Comparing swelling behaviour at 4 different temps in 24 hours</t>
  </si>
  <si>
    <t>S1-EX-SW-HC-45-100-QY0-010721</t>
  </si>
  <si>
    <t>UV lamp</t>
  </si>
  <si>
    <t>No mask</t>
  </si>
  <si>
    <t>No</t>
  </si>
  <si>
    <t>10 x 10 x 10 mm</t>
  </si>
  <si>
    <t>no</t>
  </si>
  <si>
    <t>29/06/2021</t>
  </si>
  <si>
    <t>Bulk sample is made using silicone mold.</t>
  </si>
  <si>
    <t>S3-EX-SW-HC-45-100-QY0-010721</t>
  </si>
  <si>
    <t>S4-EX-SW-HC-45-100-QY0-010721</t>
  </si>
  <si>
    <t>S1-EX-SW-HB-37-100-QY0-010721</t>
  </si>
  <si>
    <t>S2-EX-SW-HB-37-95-QY0-010721</t>
  </si>
  <si>
    <t>S3-EX-SW-HB-37-100-QY0-010721</t>
  </si>
  <si>
    <t>S4-EX-SW-HB-37-100-QY0-010721</t>
  </si>
  <si>
    <t>S1-EX-SW-RT-21-30-QY0-010721</t>
  </si>
  <si>
    <t>S2-EX-SW-RT-21-30-QY0-010721</t>
  </si>
  <si>
    <t>S3-EX-SW-RT-21-30-QY0-010721</t>
  </si>
  <si>
    <t>S4-EX-SW-RT-21-30-QY0-010721</t>
  </si>
  <si>
    <t>S1-EX-SW-FRG-8-100-QY0-010721</t>
  </si>
  <si>
    <t>S2-EX-SW-FRG-8-100-QY0-010721</t>
  </si>
  <si>
    <t>S3-EX-SW-FRG-8-100-QY0-010721</t>
  </si>
  <si>
    <t>S4-EX-SW-FRG-8-100-QY0-010721</t>
  </si>
  <si>
    <t>S1-S16-EX-SW-DRY-60-30-QY0-010721</t>
  </si>
  <si>
    <t>n/a</t>
  </si>
  <si>
    <t>-</t>
  </si>
  <si>
    <t>S2-EX-SW-HC-45-100-QY0-010721</t>
  </si>
  <si>
    <t>S2-EX-SW-HB-37-100-QY0-010721</t>
  </si>
  <si>
    <t>W</t>
  </si>
  <si>
    <t>L</t>
  </si>
  <si>
    <t>Normalised  weight fraction</t>
  </si>
  <si>
    <t>Ms/M0</t>
  </si>
  <si>
    <t>Average Normalised  weight fraction</t>
  </si>
  <si>
    <t>Strain %</t>
  </si>
  <si>
    <t>Averages of 45 C</t>
  </si>
  <si>
    <t>Averages of 37 C</t>
  </si>
  <si>
    <t>Averages of 20 C</t>
  </si>
  <si>
    <t>Averages of 8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</si>
</sst>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#,##0.000"/>
    <numFmt numFmtId="167" formatCode="0.0%"/>
    <numFmt numFmtId="168" formatCode="0.000%"/>
    <numFmt numFmtId="169" formatCode="0.00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5" fontId="0" fillId="0" borderId="0" xfId="0" applyNumberFormat="1"/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0" xfId="0" applyBorder="1" applyAlignment="1">
      <alignment horizontal="center" textRotation="90" readingOrder="1"/>
    </xf>
    <xf numFmtId="0" fontId="0" fillId="0" borderId="7" xfId="0" applyBorder="1" applyAlignment="1">
      <alignment horizontal="center" textRotation="90" readingOrder="1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0" fillId="0" borderId="6" xfId="0" applyNumberFormat="1" applyBorder="1"/>
    <xf numFmtId="165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vertical="center"/>
    </xf>
    <xf numFmtId="0" fontId="0" fillId="0" borderId="6" xfId="0" applyBorder="1" applyAlignment="1">
      <alignment horizontal="center" textRotation="90" readingOrder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8" fontId="8" fillId="0" borderId="0" xfId="0" applyNumberFormat="1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2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3" fillId="2" borderId="0" xfId="1" quotePrefix="1" applyFill="1"/>
    <xf numFmtId="0" fontId="3" fillId="3" borderId="0" xfId="1" quotePrefix="1" applyFill="1"/>
    <xf numFmtId="0" fontId="3" fillId="0" borderId="0" xfId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164" fontId="0" fillId="0" borderId="8" xfId="0" applyNumberFormat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" fillId="0" borderId="7" xfId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68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Border="1"/>
    <xf numFmtId="10" fontId="0" fillId="0" borderId="0" xfId="2" applyNumberFormat="1" applyFont="1" applyAlignment="1">
      <alignment horizontal="center" vertical="center"/>
    </xf>
    <xf numFmtId="169" fontId="0" fillId="0" borderId="0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2" applyNumberFormat="1" applyFont="1" applyBorder="1"/>
    <xf numFmtId="2" fontId="0" fillId="0" borderId="1" xfId="2" applyNumberFormat="1" applyFont="1" applyBorder="1"/>
    <xf numFmtId="2" fontId="0" fillId="0" borderId="0" xfId="0" applyNumberFormat="1" applyBorder="1" applyAlignment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/>
    <xf numFmtId="169" fontId="0" fillId="0" borderId="0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9" fontId="0" fillId="4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0" fillId="0" borderId="7" xfId="0" applyNumberFormat="1" applyBorder="1"/>
    <xf numFmtId="2" fontId="0" fillId="0" borderId="9" xfId="0" applyNumberFormat="1" applyBorder="1"/>
    <xf numFmtId="2" fontId="0" fillId="0" borderId="7" xfId="0" applyNumberFormat="1" applyBorder="1" applyAlignment="1"/>
    <xf numFmtId="164" fontId="0" fillId="0" borderId="8" xfId="0" applyNumberFormat="1" applyFont="1" applyBorder="1" applyAlignment="1">
      <alignment horizontal="center" vertical="center"/>
    </xf>
    <xf numFmtId="2" fontId="0" fillId="0" borderId="9" xfId="0" applyNumberFormat="1" applyBorder="1" applyAlignment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C9"/>
  <sheetViews>
    <sheetView workbookViewId="0">
      <selection activeCell="C11" sqref="C11"/>
    </sheetView>
  </sheetViews>
  <sheetFormatPr defaultRowHeight="13.8" x14ac:dyDescent="0.45"/>
  <cols>
    <col min="2" max="2" width="7" customWidth="1"/>
    <col min="3" max="3" width="16" bestFit="1" customWidth="1"/>
  </cols>
  <sheetData>
    <row r="2" spans="2:3" x14ac:dyDescent="0.45">
      <c r="B2" t="s">
        <v>34</v>
      </c>
      <c r="C2" t="s">
        <v>35</v>
      </c>
    </row>
    <row r="3" spans="2:3" x14ac:dyDescent="0.45">
      <c r="B3" t="s">
        <v>36</v>
      </c>
      <c r="C3" t="s">
        <v>37</v>
      </c>
    </row>
    <row r="4" spans="2:3" x14ac:dyDescent="0.45">
      <c r="B4" t="s">
        <v>38</v>
      </c>
      <c r="C4" t="s">
        <v>39</v>
      </c>
    </row>
    <row r="5" spans="2:3" x14ac:dyDescent="0.45">
      <c r="B5" t="s">
        <v>40</v>
      </c>
      <c r="C5" t="s">
        <v>41</v>
      </c>
    </row>
    <row r="6" spans="2:3" x14ac:dyDescent="0.45">
      <c r="B6" t="s">
        <v>42</v>
      </c>
      <c r="C6" t="s">
        <v>43</v>
      </c>
    </row>
    <row r="7" spans="2:3" x14ac:dyDescent="0.45">
      <c r="B7" t="s">
        <v>80</v>
      </c>
      <c r="C7" t="s">
        <v>81</v>
      </c>
    </row>
    <row r="8" spans="2:3" x14ac:dyDescent="0.45">
      <c r="B8" t="s">
        <v>61</v>
      </c>
      <c r="C8" t="s">
        <v>62</v>
      </c>
    </row>
    <row r="9" spans="2:3" x14ac:dyDescent="0.45">
      <c r="B9" t="s">
        <v>63</v>
      </c>
      <c r="C9" t="s">
        <v>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E39"/>
  <sheetViews>
    <sheetView zoomScale="60" zoomScaleNormal="60" workbookViewId="0">
      <selection activeCell="T23" sqref="T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3" t="s">
        <v>82</v>
      </c>
      <c r="B1" s="94" t="s">
        <v>83</v>
      </c>
      <c r="C1" s="7"/>
    </row>
    <row r="2" spans="1:31" ht="14.1" x14ac:dyDescent="0.5">
      <c r="A2" s="1" t="s">
        <v>121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9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Z4" s="58"/>
      <c r="AA4" s="58"/>
      <c r="AB4" s="58"/>
      <c r="AC4" s="58"/>
      <c r="AD4" s="58"/>
      <c r="AE4" s="58"/>
    </row>
    <row r="5" spans="1:31" x14ac:dyDescent="0.45">
      <c r="A5" s="4" t="s">
        <v>29</v>
      </c>
      <c r="B5" s="8">
        <v>44203</v>
      </c>
      <c r="C5" s="72">
        <v>0.42499999999999999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Z5" s="19"/>
      <c r="AA5" s="56"/>
      <c r="AB5" s="56"/>
      <c r="AC5" s="56"/>
      <c r="AD5" s="56"/>
      <c r="AE5" s="56"/>
    </row>
    <row r="6" spans="1:31" ht="14.1" x14ac:dyDescent="0.5">
      <c r="L6" s="1"/>
      <c r="M6" s="1"/>
      <c r="N6" s="1"/>
      <c r="O6" s="1"/>
      <c r="P6" s="1"/>
      <c r="Q6" s="23"/>
      <c r="Z6" s="19"/>
      <c r="AA6" s="56"/>
      <c r="AB6" s="56"/>
      <c r="AC6" s="56"/>
      <c r="AD6" s="57"/>
      <c r="AE6" s="57"/>
    </row>
    <row r="7" spans="1:31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A7" s="14"/>
      <c r="AC7" s="56"/>
      <c r="AD7" s="57"/>
      <c r="AE7" s="57"/>
    </row>
    <row r="8" spans="1:31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A8" s="24"/>
      <c r="AC8" s="56"/>
      <c r="AD8" s="57"/>
      <c r="AE8" s="57"/>
    </row>
    <row r="9" spans="1:31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A9" s="71"/>
      <c r="AC9" s="56"/>
      <c r="AD9" s="57"/>
      <c r="AE9" s="57"/>
    </row>
    <row r="10" spans="1:31" x14ac:dyDescent="0.45">
      <c r="A10" s="80">
        <v>0</v>
      </c>
      <c r="B10" s="15">
        <v>0.56699999999999995</v>
      </c>
      <c r="C10" s="83"/>
      <c r="D10" s="83"/>
      <c r="E10" s="83">
        <f t="shared" ref="E10:E21" si="0">AVERAGE(B10:D10)</f>
        <v>0.56699999999999995</v>
      </c>
      <c r="F10" s="83" t="e">
        <f t="shared" ref="F10:F21" si="1">_xlfn.STDEV.S(B10:D10)</f>
        <v>#DIV/0!</v>
      </c>
      <c r="G10" s="5">
        <v>10.276</v>
      </c>
      <c r="H10" s="5">
        <v>10.348000000000001</v>
      </c>
      <c r="I10" s="5">
        <v>10.262</v>
      </c>
      <c r="J10" s="84">
        <f>AVERAGE(G10:I10)</f>
        <v>10.295333333333334</v>
      </c>
      <c r="K10" s="84">
        <f>_xlfn.STDEV.S(G10:I10)</f>
        <v>4.6144699948459537E-2</v>
      </c>
      <c r="L10" s="5">
        <v>10.173</v>
      </c>
      <c r="M10" s="5">
        <v>10.345000000000001</v>
      </c>
      <c r="N10" s="5">
        <v>10.31</v>
      </c>
      <c r="O10" s="84">
        <f>AVERAGE(L10:N10)</f>
        <v>10.276000000000002</v>
      </c>
      <c r="P10" s="84">
        <f>_xlfn.STDEV.S(L10:N10)</f>
        <v>9.0901045098502886E-2</v>
      </c>
      <c r="Q10" s="5">
        <v>5.23</v>
      </c>
      <c r="R10" s="5">
        <v>5.2480000000000002</v>
      </c>
      <c r="S10" s="5">
        <v>5.1970000000000001</v>
      </c>
      <c r="T10" s="85">
        <f>AVERAGE(Q10:S10)</f>
        <v>5.2250000000000005</v>
      </c>
      <c r="U10" s="85">
        <f>_xlfn.STDEV.S(Q10:S10)</f>
        <v>2.586503431275523E-2</v>
      </c>
      <c r="V10" s="85">
        <f>J10*O10*T10/1000</f>
        <v>0.55277806686666675</v>
      </c>
      <c r="W10" s="87"/>
      <c r="X10" s="88"/>
      <c r="Y10" s="89"/>
      <c r="Z10" s="90"/>
      <c r="AA10" s="56"/>
      <c r="AB10" s="56"/>
      <c r="AC10" s="56"/>
      <c r="AD10" s="57"/>
      <c r="AE10" s="57"/>
    </row>
    <row r="11" spans="1:31" x14ac:dyDescent="0.45">
      <c r="A11" s="80">
        <v>2</v>
      </c>
      <c r="B11" s="15">
        <v>0.50529999999999997</v>
      </c>
      <c r="C11" s="83"/>
      <c r="D11" s="83"/>
      <c r="E11" s="83">
        <f t="shared" si="0"/>
        <v>0.50529999999999997</v>
      </c>
      <c r="F11" s="83" t="e">
        <f t="shared" si="1"/>
        <v>#DIV/0!</v>
      </c>
      <c r="G11" s="5">
        <v>9.9710000000000001</v>
      </c>
      <c r="H11" s="5">
        <v>10.166</v>
      </c>
      <c r="I11" s="5">
        <v>9.9009999999999998</v>
      </c>
      <c r="J11" s="84">
        <f t="shared" ref="J11:J21" si="2">AVERAGE(G11:I11)</f>
        <v>10.012666666666666</v>
      </c>
      <c r="K11" s="84">
        <f t="shared" ref="K11:K21" si="3">_xlfn.STDEV.S(G11:I11)</f>
        <v>0.13732564703409705</v>
      </c>
      <c r="L11" s="5">
        <v>9.8580000000000005</v>
      </c>
      <c r="M11" s="5">
        <v>9.8160000000000007</v>
      </c>
      <c r="N11" s="5">
        <v>9.8800000000000008</v>
      </c>
      <c r="O11" s="84">
        <f t="shared" ref="O11:O21" si="4">AVERAGE(L11:N11)</f>
        <v>9.8513333333333346</v>
      </c>
      <c r="P11" s="84">
        <f t="shared" ref="P11:P21" si="5">_xlfn.STDEV.S(L11:N11)</f>
        <v>3.2516662395352537E-2</v>
      </c>
      <c r="Q11" s="5">
        <v>5.0940000000000003</v>
      </c>
      <c r="R11" s="5">
        <v>4.9340000000000002</v>
      </c>
      <c r="S11" s="5">
        <v>4.992</v>
      </c>
      <c r="T11" s="85">
        <f t="shared" ref="T11:T21" si="6">AVERAGE(Q11:S11)</f>
        <v>5.0066666666666668</v>
      </c>
      <c r="U11" s="85">
        <f t="shared" ref="U11:U21" si="7">_xlfn.STDEV.S(Q11:S11)</f>
        <v>8.100205758703509E-2</v>
      </c>
      <c r="V11" s="85">
        <f t="shared" ref="V11:V21" si="8">J11*O11*T11/1000</f>
        <v>0.49384817189037045</v>
      </c>
      <c r="W11" s="87"/>
      <c r="X11" s="88"/>
      <c r="Y11" s="89"/>
      <c r="Z11" s="91"/>
      <c r="AA11" s="57"/>
      <c r="AB11" s="56"/>
      <c r="AC11" s="56"/>
      <c r="AD11" s="56"/>
      <c r="AE11" s="56"/>
    </row>
    <row r="12" spans="1:31" x14ac:dyDescent="0.45">
      <c r="A12" s="80">
        <v>4</v>
      </c>
      <c r="B12" s="15">
        <v>0.48909999999999998</v>
      </c>
      <c r="C12" s="83"/>
      <c r="D12" s="83"/>
      <c r="E12" s="83">
        <f t="shared" si="0"/>
        <v>0.48909999999999998</v>
      </c>
      <c r="F12" s="83" t="e">
        <f t="shared" si="1"/>
        <v>#DIV/0!</v>
      </c>
      <c r="G12" s="5">
        <v>9.77</v>
      </c>
      <c r="H12" s="5">
        <v>9.9990000000000006</v>
      </c>
      <c r="I12" s="5">
        <v>9.8089999999999993</v>
      </c>
      <c r="J12" s="84">
        <f t="shared" si="2"/>
        <v>9.859333333333332</v>
      </c>
      <c r="K12" s="84">
        <f t="shared" si="3"/>
        <v>0.12251666553303467</v>
      </c>
      <c r="L12" s="5">
        <v>9.8149999999999995</v>
      </c>
      <c r="M12" s="5">
        <v>9.9890000000000008</v>
      </c>
      <c r="N12" s="5">
        <v>9.89</v>
      </c>
      <c r="O12" s="84">
        <f t="shared" si="4"/>
        <v>9.8980000000000015</v>
      </c>
      <c r="P12" s="84">
        <f t="shared" si="5"/>
        <v>8.7275426094635053E-2</v>
      </c>
      <c r="Q12" s="5">
        <v>4.9409999999999998</v>
      </c>
      <c r="R12" s="5">
        <v>4.8369999999999997</v>
      </c>
      <c r="S12" s="5">
        <v>4.891</v>
      </c>
      <c r="T12" s="85">
        <f t="shared" si="6"/>
        <v>4.8896666666666659</v>
      </c>
      <c r="U12" s="85">
        <f t="shared" si="7"/>
        <v>5.2012818932772126E-2</v>
      </c>
      <c r="V12" s="85">
        <f t="shared" si="8"/>
        <v>0.47717123249288879</v>
      </c>
      <c r="W12" s="87"/>
      <c r="X12" s="88"/>
      <c r="Y12" s="89"/>
      <c r="Z12" s="91"/>
      <c r="AA12" s="55"/>
      <c r="AB12" s="55"/>
      <c r="AC12" s="55"/>
      <c r="AD12" s="55"/>
      <c r="AE12" s="55"/>
    </row>
    <row r="13" spans="1:31" x14ac:dyDescent="0.45">
      <c r="A13" s="80">
        <v>6</v>
      </c>
      <c r="B13" s="15">
        <v>0.49020000000000002</v>
      </c>
      <c r="C13" s="83"/>
      <c r="D13" s="83"/>
      <c r="E13" s="83">
        <f t="shared" si="0"/>
        <v>0.49020000000000002</v>
      </c>
      <c r="F13" s="83" t="e">
        <f t="shared" si="1"/>
        <v>#DIV/0!</v>
      </c>
      <c r="G13" s="5">
        <v>9.8330000000000002</v>
      </c>
      <c r="H13" s="5">
        <v>9.9909999999999997</v>
      </c>
      <c r="I13" s="5">
        <v>9.8030000000000008</v>
      </c>
      <c r="J13" s="84">
        <f t="shared" si="2"/>
        <v>9.8756666666666657</v>
      </c>
      <c r="K13" s="84">
        <f t="shared" si="3"/>
        <v>0.10100165015153577</v>
      </c>
      <c r="L13" s="5">
        <v>9.6210000000000004</v>
      </c>
      <c r="M13" s="5">
        <v>9.7070000000000007</v>
      </c>
      <c r="N13" s="5">
        <v>9.673</v>
      </c>
      <c r="O13" s="84">
        <f t="shared" si="4"/>
        <v>9.6670000000000016</v>
      </c>
      <c r="P13" s="84">
        <f t="shared" si="5"/>
        <v>4.3312815655415539E-2</v>
      </c>
      <c r="Q13" s="5">
        <v>4.9020000000000001</v>
      </c>
      <c r="R13" s="5">
        <v>5.0570000000000004</v>
      </c>
      <c r="S13" s="5">
        <v>4.9950000000000001</v>
      </c>
      <c r="T13" s="85">
        <f t="shared" si="6"/>
        <v>4.9846666666666666</v>
      </c>
      <c r="U13" s="85">
        <f t="shared" si="7"/>
        <v>7.8014955831131202E-2</v>
      </c>
      <c r="V13" s="85">
        <f t="shared" si="8"/>
        <v>0.47587650459844449</v>
      </c>
      <c r="W13" s="87"/>
      <c r="X13" s="88"/>
      <c r="Y13" s="89"/>
      <c r="Z13" s="91"/>
      <c r="AA13" s="55"/>
      <c r="AB13" s="55"/>
      <c r="AC13" s="55"/>
      <c r="AD13" s="55"/>
      <c r="AE13" s="55"/>
    </row>
    <row r="14" spans="1:31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31" x14ac:dyDescent="0.45">
      <c r="A15" s="80">
        <v>24</v>
      </c>
      <c r="B15" s="15">
        <v>0.48120000000000002</v>
      </c>
      <c r="C15" s="83"/>
      <c r="D15" s="83"/>
      <c r="E15" s="83">
        <f t="shared" si="0"/>
        <v>0.48120000000000002</v>
      </c>
      <c r="F15" s="83" t="e">
        <f t="shared" si="1"/>
        <v>#DIV/0!</v>
      </c>
      <c r="G15" s="9">
        <v>9.7780000000000005</v>
      </c>
      <c r="H15" s="9">
        <v>9.8379999999999992</v>
      </c>
      <c r="I15" s="9">
        <v>9.83</v>
      </c>
      <c r="J15" s="84">
        <f t="shared" si="2"/>
        <v>9.8153333333333332</v>
      </c>
      <c r="K15" s="84">
        <f t="shared" si="3"/>
        <v>3.2578111260987773E-2</v>
      </c>
      <c r="L15" s="15">
        <v>9.6170000000000009</v>
      </c>
      <c r="M15" s="15">
        <v>9.6660000000000004</v>
      </c>
      <c r="N15" s="15">
        <v>9.6590000000000007</v>
      </c>
      <c r="O15" s="84">
        <f t="shared" si="4"/>
        <v>9.647333333333334</v>
      </c>
      <c r="P15" s="84">
        <f t="shared" si="5"/>
        <v>2.6501572280401058E-2</v>
      </c>
      <c r="Q15" s="15">
        <v>4.8860000000000001</v>
      </c>
      <c r="R15" s="15">
        <v>4.9039999999999999</v>
      </c>
      <c r="S15" s="15">
        <v>4.8920000000000003</v>
      </c>
      <c r="T15" s="85">
        <f t="shared" si="6"/>
        <v>4.8939999999999992</v>
      </c>
      <c r="U15" s="85">
        <f t="shared" si="7"/>
        <v>9.1651513899115421E-3</v>
      </c>
      <c r="V15" s="85">
        <f t="shared" si="8"/>
        <v>0.46342163222311106</v>
      </c>
      <c r="W15" s="87"/>
      <c r="X15" s="88"/>
      <c r="Y15" s="89"/>
      <c r="Z15" s="92"/>
    </row>
    <row r="16" spans="1:31" x14ac:dyDescent="0.45">
      <c r="A16" s="80">
        <v>48</v>
      </c>
      <c r="B16" s="15">
        <v>0.47810000000000002</v>
      </c>
      <c r="C16" s="83"/>
      <c r="D16" s="83"/>
      <c r="E16" s="83">
        <f t="shared" si="0"/>
        <v>0.47810000000000002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7" x14ac:dyDescent="0.45">
      <c r="A17" s="80">
        <v>72</v>
      </c>
      <c r="B17" s="15">
        <v>0.47660000000000002</v>
      </c>
      <c r="C17" s="83"/>
      <c r="D17" s="83"/>
      <c r="E17" s="83">
        <f t="shared" si="0"/>
        <v>0.47660000000000002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7" x14ac:dyDescent="0.45">
      <c r="A18" s="80">
        <v>96</v>
      </c>
      <c r="B18" s="15">
        <v>0.47939999999999999</v>
      </c>
      <c r="C18" s="83"/>
      <c r="D18" s="83"/>
      <c r="E18" s="83">
        <f t="shared" si="0"/>
        <v>0.47939999999999999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7" x14ac:dyDescent="0.45">
      <c r="A19" s="80">
        <v>120</v>
      </c>
      <c r="B19" s="15">
        <v>0.48049999999999998</v>
      </c>
      <c r="C19" s="83"/>
      <c r="D19" s="83"/>
      <c r="E19" s="83">
        <f t="shared" si="0"/>
        <v>0.48049999999999998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7" x14ac:dyDescent="0.45">
      <c r="A20" s="80">
        <v>144</v>
      </c>
      <c r="B20" s="15">
        <v>0.48199999999999998</v>
      </c>
      <c r="C20" s="83"/>
      <c r="D20" s="83"/>
      <c r="E20" s="83">
        <f t="shared" si="0"/>
        <v>0.48199999999999998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7" x14ac:dyDescent="0.45">
      <c r="A21" s="80">
        <v>168</v>
      </c>
      <c r="B21" s="15">
        <v>0.48299999999999998</v>
      </c>
      <c r="C21" s="83"/>
      <c r="D21" s="83"/>
      <c r="E21" s="83">
        <f t="shared" si="0"/>
        <v>0.48299999999999998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6">
        <f>(J15-J10)/J10*100</f>
        <v>-4.6623065466554463</v>
      </c>
      <c r="K23" s="16"/>
      <c r="L23" s="16"/>
      <c r="M23" s="16"/>
      <c r="N23" s="16"/>
      <c r="O23" s="16">
        <f>(O15-O10)/O10*100</f>
        <v>-6.1178149734008125</v>
      </c>
      <c r="P23" s="16"/>
      <c r="Q23" s="16"/>
      <c r="R23" s="16"/>
      <c r="S23" s="16"/>
      <c r="T23" s="16">
        <f>(T15-T10)/T10*100</f>
        <v>-6.3349282296650964</v>
      </c>
      <c r="U23" s="16"/>
      <c r="V23" s="16">
        <f>(V15-V10)/V10*100</f>
        <v>-16.1649746977224</v>
      </c>
      <c r="W23" s="12"/>
      <c r="X23" s="12"/>
      <c r="Y23" s="12"/>
    </row>
    <row r="24" spans="1:27" x14ac:dyDescent="0.45">
      <c r="A24" s="4"/>
      <c r="B24" s="4"/>
      <c r="C24" s="4"/>
      <c r="D24" s="71"/>
      <c r="E24" s="32"/>
      <c r="F24" s="50"/>
      <c r="G24" s="50"/>
      <c r="H24" s="50"/>
      <c r="I24" s="71"/>
      <c r="J24" s="71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71"/>
      <c r="Z24" s="4"/>
      <c r="AA24" s="4"/>
    </row>
    <row r="25" spans="1:27" x14ac:dyDescent="0.45">
      <c r="A25" s="4"/>
      <c r="B25" s="15"/>
      <c r="C25" s="15"/>
      <c r="D25" s="32"/>
      <c r="E25" s="51"/>
      <c r="F25" s="32"/>
      <c r="G25" s="32"/>
      <c r="H25" s="32"/>
      <c r="I25" s="15"/>
      <c r="J25" s="1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  <c r="Y26" s="4"/>
      <c r="Z26" s="4"/>
      <c r="AA26" s="4"/>
    </row>
    <row r="27" spans="1:27" x14ac:dyDescent="0.45">
      <c r="E27" s="71"/>
      <c r="F27" s="25"/>
      <c r="G27" s="25"/>
      <c r="H27" s="25"/>
      <c r="I27" s="9"/>
      <c r="J27" s="9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7" x14ac:dyDescent="0.45">
      <c r="F29" s="9"/>
      <c r="G29" s="9"/>
      <c r="H29" s="9"/>
      <c r="I29" s="9"/>
      <c r="J29" s="9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900-000000000000}"/>
    <hyperlink ref="B1" location="'Calculations file'!A1" display="'Calculations file'!A1" xr:uid="{00000000-0004-0000-0900-000001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E41"/>
  <sheetViews>
    <sheetView zoomScale="60" zoomScaleNormal="60" workbookViewId="0">
      <selection activeCell="A10" sqref="A10:A21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3" t="s">
        <v>82</v>
      </c>
      <c r="B1" s="94" t="s">
        <v>83</v>
      </c>
      <c r="C1" s="7"/>
    </row>
    <row r="2" spans="1:31" ht="14.1" x14ac:dyDescent="0.5">
      <c r="A2" s="1" t="s">
        <v>122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9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Z4" s="58"/>
      <c r="AA4" s="58"/>
      <c r="AB4" s="58"/>
      <c r="AC4" s="58"/>
      <c r="AD4" s="58"/>
      <c r="AE4" s="58"/>
    </row>
    <row r="5" spans="1:31" x14ac:dyDescent="0.45">
      <c r="A5" s="4" t="s">
        <v>65</v>
      </c>
      <c r="B5" s="8">
        <v>44203</v>
      </c>
      <c r="C5" s="72"/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Z5" s="19"/>
      <c r="AA5" s="56"/>
      <c r="AB5" s="56"/>
      <c r="AC5" s="56"/>
      <c r="AD5" s="56"/>
      <c r="AE5" s="56"/>
    </row>
    <row r="6" spans="1:31" ht="14.1" x14ac:dyDescent="0.5">
      <c r="L6" s="1"/>
      <c r="M6" s="1"/>
      <c r="N6" s="1"/>
      <c r="O6" s="1"/>
      <c r="P6" s="1"/>
      <c r="Q6" s="23"/>
      <c r="Z6" s="19"/>
      <c r="AA6" s="56"/>
      <c r="AB6" s="56"/>
      <c r="AC6" s="56"/>
      <c r="AD6" s="57"/>
      <c r="AE6" s="57"/>
    </row>
    <row r="7" spans="1:31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A7" s="14"/>
      <c r="AC7" s="56"/>
      <c r="AD7" s="57"/>
      <c r="AE7" s="57"/>
    </row>
    <row r="8" spans="1:31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A8" s="24"/>
      <c r="AC8" s="56"/>
      <c r="AD8" s="57"/>
      <c r="AE8" s="57"/>
    </row>
    <row r="9" spans="1:31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A9" s="71"/>
      <c r="AC9" s="56"/>
      <c r="AD9" s="57"/>
      <c r="AE9" s="57"/>
    </row>
    <row r="10" spans="1:31" x14ac:dyDescent="0.45">
      <c r="A10" s="80">
        <v>0</v>
      </c>
      <c r="B10" s="83"/>
      <c r="C10" s="83"/>
      <c r="D10" s="83"/>
      <c r="E10" s="83" t="e">
        <f t="shared" ref="E10:E21" si="0">AVERAGE(B10:D10)</f>
        <v>#DIV/0!</v>
      </c>
      <c r="F10" s="83" t="e">
        <f t="shared" ref="F10:F21" si="1">_xlfn.STDEV.S(B10:D10)</f>
        <v>#DIV/0!</v>
      </c>
      <c r="G10" s="82"/>
      <c r="H10" s="82"/>
      <c r="I10" s="82"/>
      <c r="J10" s="84" t="e">
        <f>AVERAGE(G10:I10)</f>
        <v>#DIV/0!</v>
      </c>
      <c r="K10" s="84" t="e">
        <f>_xlfn.STDEV.S(G10:I10)</f>
        <v>#DIV/0!</v>
      </c>
      <c r="L10" s="82"/>
      <c r="M10" s="82"/>
      <c r="N10" s="82"/>
      <c r="O10" s="84" t="e">
        <f>AVERAGE(L10:N10)</f>
        <v>#DIV/0!</v>
      </c>
      <c r="P10" s="84" t="e">
        <f>_xlfn.STDEV.S(L10:N10)</f>
        <v>#DIV/0!</v>
      </c>
      <c r="Q10" s="82"/>
      <c r="R10" s="82"/>
      <c r="S10" s="82"/>
      <c r="T10" s="85" t="e">
        <f>AVERAGE(Q10:S10)</f>
        <v>#DIV/0!</v>
      </c>
      <c r="U10" s="85" t="e">
        <f>_xlfn.STDEV.S(Q10:S10)</f>
        <v>#DIV/0!</v>
      </c>
      <c r="V10" s="85" t="e">
        <f>J10*O10*T10/1000</f>
        <v>#DIV/0!</v>
      </c>
      <c r="W10" s="87"/>
      <c r="X10" s="88"/>
      <c r="Y10" s="89"/>
      <c r="Z10" s="90"/>
      <c r="AA10" s="56"/>
      <c r="AB10" s="56"/>
      <c r="AC10" s="56"/>
      <c r="AD10" s="57"/>
      <c r="AE10" s="57"/>
    </row>
    <row r="11" spans="1:31" x14ac:dyDescent="0.45">
      <c r="A11" s="80">
        <v>2</v>
      </c>
      <c r="B11" s="83"/>
      <c r="C11" s="83"/>
      <c r="D11" s="83"/>
      <c r="E11" s="83" t="e">
        <f t="shared" si="0"/>
        <v>#DIV/0!</v>
      </c>
      <c r="F11" s="83" t="e">
        <f t="shared" si="1"/>
        <v>#DIV/0!</v>
      </c>
      <c r="G11" s="82"/>
      <c r="H11" s="82"/>
      <c r="I11" s="82"/>
      <c r="J11" s="84" t="e">
        <f t="shared" ref="J11:J21" si="2">AVERAGE(G11:I11)</f>
        <v>#DIV/0!</v>
      </c>
      <c r="K11" s="84" t="e">
        <f t="shared" ref="K11:K21" si="3">_xlfn.STDEV.S(G11:I11)</f>
        <v>#DIV/0!</v>
      </c>
      <c r="L11" s="82"/>
      <c r="M11" s="82"/>
      <c r="N11" s="82"/>
      <c r="O11" s="84" t="e">
        <f t="shared" ref="O11:O21" si="4">AVERAGE(L11:N11)</f>
        <v>#DIV/0!</v>
      </c>
      <c r="P11" s="84" t="e">
        <f t="shared" ref="P11:P21" si="5">_xlfn.STDEV.S(L11:N11)</f>
        <v>#DIV/0!</v>
      </c>
      <c r="Q11" s="82"/>
      <c r="R11" s="82"/>
      <c r="S11" s="82"/>
      <c r="T11" s="85" t="e">
        <f t="shared" ref="T11:T21" si="6">AVERAGE(Q11:S11)</f>
        <v>#DIV/0!</v>
      </c>
      <c r="U11" s="85" t="e">
        <f t="shared" ref="U11:U21" si="7">_xlfn.STDEV.S(Q11:S11)</f>
        <v>#DIV/0!</v>
      </c>
      <c r="V11" s="85" t="e">
        <f t="shared" ref="V11:V21" si="8">J11*O11*T11/1000</f>
        <v>#DIV/0!</v>
      </c>
      <c r="W11" s="87"/>
      <c r="X11" s="88"/>
      <c r="Y11" s="89"/>
      <c r="Z11" s="91"/>
      <c r="AA11" s="57"/>
      <c r="AB11" s="56"/>
      <c r="AC11" s="56"/>
      <c r="AD11" s="56"/>
      <c r="AE11" s="56"/>
    </row>
    <row r="12" spans="1:31" x14ac:dyDescent="0.45">
      <c r="A12" s="80">
        <v>4</v>
      </c>
      <c r="B12" s="83"/>
      <c r="C12" s="83"/>
      <c r="D12" s="83"/>
      <c r="E12" s="83" t="e">
        <f t="shared" si="0"/>
        <v>#DIV/0!</v>
      </c>
      <c r="F12" s="83" t="e">
        <f t="shared" si="1"/>
        <v>#DIV/0!</v>
      </c>
      <c r="G12" s="82"/>
      <c r="H12" s="82"/>
      <c r="I12" s="82"/>
      <c r="J12" s="84" t="e">
        <f t="shared" si="2"/>
        <v>#DIV/0!</v>
      </c>
      <c r="K12" s="84" t="e">
        <f t="shared" si="3"/>
        <v>#DIV/0!</v>
      </c>
      <c r="L12" s="82"/>
      <c r="M12" s="82"/>
      <c r="N12" s="82"/>
      <c r="O12" s="84" t="e">
        <f t="shared" si="4"/>
        <v>#DIV/0!</v>
      </c>
      <c r="P12" s="84" t="e">
        <f t="shared" si="5"/>
        <v>#DIV/0!</v>
      </c>
      <c r="Q12" s="82"/>
      <c r="R12" s="82"/>
      <c r="S12" s="82"/>
      <c r="T12" s="85" t="e">
        <f t="shared" si="6"/>
        <v>#DIV/0!</v>
      </c>
      <c r="U12" s="85" t="e">
        <f t="shared" si="7"/>
        <v>#DIV/0!</v>
      </c>
      <c r="V12" s="85" t="e">
        <f t="shared" si="8"/>
        <v>#DIV/0!</v>
      </c>
      <c r="W12" s="87"/>
      <c r="X12" s="88"/>
      <c r="Y12" s="89"/>
      <c r="Z12" s="91"/>
      <c r="AA12" s="55"/>
      <c r="AB12" s="55"/>
      <c r="AC12" s="55"/>
      <c r="AD12" s="55"/>
      <c r="AE12" s="55"/>
    </row>
    <row r="13" spans="1:31" x14ac:dyDescent="0.45">
      <c r="A13" s="80">
        <v>6</v>
      </c>
      <c r="B13" s="83"/>
      <c r="C13" s="83"/>
      <c r="D13" s="83"/>
      <c r="E13" s="83" t="e">
        <f t="shared" si="0"/>
        <v>#DIV/0!</v>
      </c>
      <c r="F13" s="83" t="e">
        <f t="shared" si="1"/>
        <v>#DIV/0!</v>
      </c>
      <c r="G13" s="82"/>
      <c r="H13" s="82"/>
      <c r="I13" s="82"/>
      <c r="J13" s="84" t="e">
        <f t="shared" si="2"/>
        <v>#DIV/0!</v>
      </c>
      <c r="K13" s="84" t="e">
        <f t="shared" si="3"/>
        <v>#DIV/0!</v>
      </c>
      <c r="L13" s="82"/>
      <c r="M13" s="82"/>
      <c r="N13" s="82"/>
      <c r="O13" s="84" t="e">
        <f t="shared" si="4"/>
        <v>#DIV/0!</v>
      </c>
      <c r="P13" s="84" t="e">
        <f t="shared" si="5"/>
        <v>#DIV/0!</v>
      </c>
      <c r="Q13" s="82"/>
      <c r="R13" s="82"/>
      <c r="S13" s="82"/>
      <c r="T13" s="85" t="e">
        <f t="shared" si="6"/>
        <v>#DIV/0!</v>
      </c>
      <c r="U13" s="85" t="e">
        <f t="shared" si="7"/>
        <v>#DIV/0!</v>
      </c>
      <c r="V13" s="85" t="e">
        <f t="shared" si="8"/>
        <v>#DIV/0!</v>
      </c>
      <c r="W13" s="87"/>
      <c r="X13" s="88"/>
      <c r="Y13" s="89"/>
      <c r="Z13" s="91"/>
      <c r="AA13" s="55"/>
      <c r="AB13" s="55"/>
      <c r="AC13" s="55"/>
      <c r="AD13" s="55"/>
      <c r="AE13" s="55"/>
    </row>
    <row r="14" spans="1:31" x14ac:dyDescent="0.45">
      <c r="A14" s="80"/>
      <c r="B14" s="83"/>
      <c r="C14" s="83"/>
      <c r="D14" s="83"/>
      <c r="E14" s="83" t="e">
        <f t="shared" si="0"/>
        <v>#DIV/0!</v>
      </c>
      <c r="F14" s="83" t="e">
        <f t="shared" si="1"/>
        <v>#DIV/0!</v>
      </c>
      <c r="G14" s="84"/>
      <c r="H14" s="84"/>
      <c r="I14" s="84"/>
      <c r="J14" s="84" t="e">
        <f t="shared" si="2"/>
        <v>#DIV/0!</v>
      </c>
      <c r="K14" s="84" t="e">
        <f t="shared" si="3"/>
        <v>#DIV/0!</v>
      </c>
      <c r="L14" s="83"/>
      <c r="M14" s="83"/>
      <c r="N14" s="83"/>
      <c r="O14" s="84" t="e">
        <f t="shared" si="4"/>
        <v>#DIV/0!</v>
      </c>
      <c r="P14" s="84" t="e">
        <f t="shared" si="5"/>
        <v>#DIV/0!</v>
      </c>
      <c r="Q14" s="83"/>
      <c r="R14" s="83"/>
      <c r="S14" s="83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31" x14ac:dyDescent="0.45">
      <c r="A15" s="80">
        <v>24</v>
      </c>
      <c r="B15" s="83"/>
      <c r="C15" s="83"/>
      <c r="D15" s="83"/>
      <c r="E15" s="83" t="e">
        <f t="shared" si="0"/>
        <v>#DIV/0!</v>
      </c>
      <c r="F15" s="83" t="e">
        <f t="shared" si="1"/>
        <v>#DIV/0!</v>
      </c>
      <c r="G15" s="84"/>
      <c r="H15" s="84"/>
      <c r="I15" s="84"/>
      <c r="J15" s="84" t="e">
        <f t="shared" si="2"/>
        <v>#DIV/0!</v>
      </c>
      <c r="K15" s="84" t="e">
        <f t="shared" si="3"/>
        <v>#DIV/0!</v>
      </c>
      <c r="L15" s="83"/>
      <c r="M15" s="83"/>
      <c r="N15" s="83"/>
      <c r="O15" s="84" t="e">
        <f t="shared" si="4"/>
        <v>#DIV/0!</v>
      </c>
      <c r="P15" s="84" t="e">
        <f t="shared" si="5"/>
        <v>#DIV/0!</v>
      </c>
      <c r="Q15" s="83"/>
      <c r="R15" s="83"/>
      <c r="S15" s="83"/>
      <c r="T15" s="85" t="e">
        <f t="shared" si="6"/>
        <v>#DIV/0!</v>
      </c>
      <c r="U15" s="85" t="e">
        <f t="shared" si="7"/>
        <v>#DIV/0!</v>
      </c>
      <c r="V15" s="85" t="e">
        <f t="shared" si="8"/>
        <v>#DIV/0!</v>
      </c>
      <c r="W15" s="87"/>
      <c r="X15" s="88"/>
      <c r="Y15" s="89"/>
      <c r="Z15" s="92"/>
    </row>
    <row r="16" spans="1:31" x14ac:dyDescent="0.45">
      <c r="A16" s="80">
        <v>48</v>
      </c>
      <c r="B16" s="83"/>
      <c r="C16" s="83"/>
      <c r="D16" s="83"/>
      <c r="E16" s="83" t="e">
        <f t="shared" si="0"/>
        <v>#DIV/0!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7" x14ac:dyDescent="0.45">
      <c r="A17" s="80">
        <v>72</v>
      </c>
      <c r="B17" s="83"/>
      <c r="C17" s="83"/>
      <c r="D17" s="83"/>
      <c r="E17" s="83" t="e">
        <f t="shared" si="0"/>
        <v>#DIV/0!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7" x14ac:dyDescent="0.45">
      <c r="A18" s="80">
        <v>96</v>
      </c>
      <c r="B18" s="83"/>
      <c r="C18" s="83"/>
      <c r="D18" s="83"/>
      <c r="E18" s="83" t="e">
        <f t="shared" si="0"/>
        <v>#DIV/0!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7" x14ac:dyDescent="0.45">
      <c r="A19" s="80">
        <v>120</v>
      </c>
      <c r="B19" s="83"/>
      <c r="C19" s="83"/>
      <c r="D19" s="83"/>
      <c r="E19" s="83" t="e">
        <f t="shared" si="0"/>
        <v>#DIV/0!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7" x14ac:dyDescent="0.45">
      <c r="A20" s="80">
        <v>144</v>
      </c>
      <c r="B20" s="83"/>
      <c r="C20" s="83"/>
      <c r="D20" s="83"/>
      <c r="E20" s="83" t="e">
        <f t="shared" si="0"/>
        <v>#DIV/0!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7" x14ac:dyDescent="0.45">
      <c r="A21" s="80">
        <v>168</v>
      </c>
      <c r="B21" s="83"/>
      <c r="C21" s="83"/>
      <c r="D21" s="83"/>
      <c r="E21" s="83" t="e">
        <f t="shared" si="0"/>
        <v>#DIV/0!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7" x14ac:dyDescent="0.45">
      <c r="A22" s="80"/>
      <c r="B22" s="83"/>
      <c r="C22" s="83"/>
      <c r="D22" s="83"/>
      <c r="E22" s="83"/>
      <c r="F22" s="83"/>
      <c r="G22" s="82"/>
      <c r="H22" s="82"/>
      <c r="I22" s="82"/>
      <c r="J22" s="84"/>
      <c r="K22" s="84"/>
      <c r="L22" s="82"/>
      <c r="M22" s="82"/>
      <c r="N22" s="82"/>
      <c r="O22" s="84"/>
      <c r="P22" s="84"/>
      <c r="Q22" s="82"/>
      <c r="R22" s="82"/>
      <c r="S22" s="82"/>
      <c r="T22" s="85"/>
      <c r="U22" s="85"/>
      <c r="V22" s="86"/>
      <c r="W22" s="87"/>
      <c r="X22" s="88"/>
      <c r="Y22" s="89"/>
      <c r="Z22" s="92"/>
    </row>
    <row r="23" spans="1:27" x14ac:dyDescent="0.45">
      <c r="A23" s="80"/>
      <c r="B23" s="83"/>
      <c r="C23" s="83"/>
      <c r="D23" s="83"/>
      <c r="E23" s="83"/>
      <c r="F23" s="83"/>
      <c r="G23" s="82"/>
      <c r="H23" s="82"/>
      <c r="I23" s="82"/>
      <c r="J23" s="84"/>
      <c r="K23" s="84"/>
      <c r="L23" s="82"/>
      <c r="M23" s="82"/>
      <c r="N23" s="82"/>
      <c r="O23" s="84"/>
      <c r="P23" s="84"/>
      <c r="Q23" s="82"/>
      <c r="R23" s="82"/>
      <c r="S23" s="82"/>
      <c r="T23" s="85"/>
      <c r="U23" s="85"/>
      <c r="V23" s="86"/>
      <c r="W23" s="87"/>
      <c r="X23" s="88"/>
      <c r="Y23" s="89"/>
      <c r="Z23" s="92"/>
    </row>
    <row r="24" spans="1:27" x14ac:dyDescent="0.45">
      <c r="A24" s="80"/>
      <c r="B24" s="83"/>
      <c r="C24" s="83"/>
      <c r="D24" s="83"/>
      <c r="E24" s="83"/>
      <c r="F24" s="83"/>
      <c r="G24" s="82"/>
      <c r="H24" s="82"/>
      <c r="I24" s="82"/>
      <c r="J24" s="84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89"/>
      <c r="Z24" s="92"/>
    </row>
    <row r="25" spans="1:27" x14ac:dyDescent="0.45">
      <c r="I25" s="12"/>
      <c r="J25" s="12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  <c r="Y25" s="12"/>
    </row>
    <row r="26" spans="1:27" x14ac:dyDescent="0.45">
      <c r="A26" s="4"/>
      <c r="B26" s="4"/>
      <c r="C26" s="4"/>
      <c r="D26" s="71"/>
      <c r="E26" s="32"/>
      <c r="F26" s="50"/>
      <c r="G26" s="50"/>
      <c r="H26" s="50"/>
      <c r="I26" s="71"/>
      <c r="J26" s="71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  <c r="Y26" s="71"/>
      <c r="Z26" s="4"/>
      <c r="AA26" s="4"/>
    </row>
    <row r="27" spans="1:27" x14ac:dyDescent="0.45">
      <c r="A27" s="4"/>
      <c r="B27" s="15"/>
      <c r="C27" s="15"/>
      <c r="D27" s="32"/>
      <c r="E27" s="51"/>
      <c r="F27" s="32"/>
      <c r="G27" s="32"/>
      <c r="H27" s="32"/>
      <c r="I27" s="15"/>
      <c r="J27" s="15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  <c r="Y27" s="4"/>
      <c r="Z27" s="4"/>
      <c r="AA27" s="4"/>
    </row>
    <row r="28" spans="1:27" x14ac:dyDescent="0.45">
      <c r="A28" s="4"/>
      <c r="B28" s="15"/>
      <c r="C28" s="15"/>
      <c r="D28" s="32"/>
      <c r="E28" s="32"/>
      <c r="F28" s="25"/>
      <c r="G28" s="25"/>
      <c r="H28" s="25"/>
      <c r="I28" s="9"/>
      <c r="J28" s="9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  <c r="Y28" s="4"/>
      <c r="Z28" s="4"/>
      <c r="AA28" s="4"/>
    </row>
    <row r="29" spans="1:27" x14ac:dyDescent="0.45">
      <c r="E29" s="71"/>
      <c r="F29" s="25"/>
      <c r="G29" s="25"/>
      <c r="H29" s="25"/>
      <c r="I29" s="9"/>
      <c r="J29" s="9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  <c r="Y29" s="4"/>
      <c r="Z29" s="4"/>
      <c r="AA29" s="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  <row r="40" spans="6:10" x14ac:dyDescent="0.45">
      <c r="F40" s="9"/>
      <c r="G40" s="9"/>
      <c r="H40" s="9"/>
      <c r="I40" s="9"/>
      <c r="J40" s="9"/>
    </row>
    <row r="41" spans="6:10" x14ac:dyDescent="0.45">
      <c r="F41" s="9"/>
      <c r="G41" s="9"/>
      <c r="H41" s="9"/>
      <c r="I41" s="9"/>
      <c r="J41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A00-000000000000}"/>
    <hyperlink ref="B1" location="'Calculations file'!A1" display="'Calculations file'!A1" xr:uid="{00000000-0004-0000-0A00-000001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D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6171875" customWidth="1"/>
    <col min="8" max="8" width="13.37890625" bestFit="1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6" max="26" width="14" customWidth="1"/>
    <col min="29" max="29" width="19" customWidth="1"/>
  </cols>
  <sheetData>
    <row r="1" spans="1:30" x14ac:dyDescent="0.45">
      <c r="A1" s="93" t="s">
        <v>82</v>
      </c>
      <c r="B1" s="94" t="s">
        <v>83</v>
      </c>
      <c r="C1" s="7"/>
    </row>
    <row r="2" spans="1:30" ht="14.1" x14ac:dyDescent="0.5">
      <c r="A2" s="1" t="s">
        <v>123</v>
      </c>
      <c r="B2" s="1"/>
      <c r="C2" s="1"/>
    </row>
    <row r="3" spans="1:30" ht="14.1" x14ac:dyDescent="0.5">
      <c r="A3" s="1"/>
      <c r="B3" s="1"/>
      <c r="C3" s="1"/>
    </row>
    <row r="4" spans="1:30" ht="30" x14ac:dyDescent="0.45">
      <c r="A4" s="6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Y4" s="60"/>
      <c r="Z4" s="60"/>
      <c r="AA4" s="60"/>
      <c r="AB4" s="60"/>
      <c r="AC4" s="60"/>
      <c r="AD4" s="60"/>
    </row>
    <row r="5" spans="1:30" x14ac:dyDescent="0.45">
      <c r="A5" s="4" t="s">
        <v>17</v>
      </c>
      <c r="B5" s="8">
        <v>44203</v>
      </c>
      <c r="C5" s="72">
        <v>0.39583333333333331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S5" s="4"/>
      <c r="Y5" s="49"/>
      <c r="Z5" s="20"/>
      <c r="AA5" s="20"/>
      <c r="AB5" s="20"/>
      <c r="AC5" s="56"/>
      <c r="AD5" s="56"/>
    </row>
    <row r="6" spans="1:30" ht="14.1" x14ac:dyDescent="0.5">
      <c r="C6" s="73"/>
      <c r="D6" s="73"/>
      <c r="E6" s="73"/>
      <c r="L6" s="1"/>
      <c r="M6" s="1"/>
      <c r="N6" s="1"/>
      <c r="O6" s="1"/>
      <c r="P6" s="1"/>
      <c r="Q6" s="1"/>
      <c r="Y6" s="49"/>
      <c r="Z6" s="20"/>
      <c r="AA6" s="20"/>
      <c r="AB6" s="20"/>
      <c r="AC6" s="21"/>
      <c r="AD6" s="21"/>
    </row>
    <row r="7" spans="1:30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A7" s="20"/>
      <c r="AB7" s="20"/>
      <c r="AC7" s="21"/>
      <c r="AD7" s="21"/>
    </row>
    <row r="8" spans="1:30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A8" s="20"/>
      <c r="AB8" s="20"/>
      <c r="AC8" s="21"/>
      <c r="AD8" s="21"/>
    </row>
    <row r="9" spans="1:30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A9" s="20"/>
      <c r="AB9" s="20"/>
      <c r="AC9" s="21"/>
      <c r="AD9" s="21"/>
    </row>
    <row r="10" spans="1:30" x14ac:dyDescent="0.45">
      <c r="A10" s="80">
        <v>0</v>
      </c>
      <c r="B10" s="15">
        <v>0.56999999999999995</v>
      </c>
      <c r="C10" s="83"/>
      <c r="D10" s="83"/>
      <c r="E10" s="83">
        <f t="shared" ref="E10:E21" si="0">AVERAGE(B10:D10)</f>
        <v>0.56999999999999995</v>
      </c>
      <c r="F10" s="83" t="e">
        <f t="shared" ref="F10:F21" si="1">_xlfn.STDEV.S(B10:D10)</f>
        <v>#DIV/0!</v>
      </c>
      <c r="G10" s="5">
        <v>10.372999999999999</v>
      </c>
      <c r="H10" s="5">
        <v>10.436</v>
      </c>
      <c r="I10" s="5">
        <v>10.359</v>
      </c>
      <c r="J10" s="84">
        <f>AVERAGE(G10:I10)</f>
        <v>10.389333333333333</v>
      </c>
      <c r="K10" s="84">
        <f>_xlfn.STDEV.S(G10:I10)</f>
        <v>4.1016256939576314E-2</v>
      </c>
      <c r="L10" s="5">
        <v>10.314</v>
      </c>
      <c r="M10" s="5">
        <v>10.39</v>
      </c>
      <c r="N10" s="5">
        <v>10.305999999999999</v>
      </c>
      <c r="O10" s="84">
        <f>AVERAGE(L10:N10)</f>
        <v>10.336666666666666</v>
      </c>
      <c r="P10" s="84">
        <f>_xlfn.STDEV.S(L10:N10)</f>
        <v>4.6360903068570485E-2</v>
      </c>
      <c r="Q10" s="5">
        <v>5.3479999999999999</v>
      </c>
      <c r="R10" s="5">
        <v>5.3940000000000001</v>
      </c>
      <c r="S10" s="5">
        <v>5.3230000000000004</v>
      </c>
      <c r="T10" s="85">
        <f>AVERAGE(Q10:S10)</f>
        <v>5.3550000000000004</v>
      </c>
      <c r="U10" s="85">
        <f>_xlfn.STDEV.S(Q10:S10)</f>
        <v>3.6013886210738116E-2</v>
      </c>
      <c r="V10" s="85">
        <f>J10*O10*T10/1000</f>
        <v>0.57507920960000003</v>
      </c>
      <c r="W10" s="87"/>
      <c r="X10" s="88"/>
      <c r="Y10" s="89"/>
      <c r="Z10" s="90"/>
      <c r="AA10" s="20"/>
      <c r="AB10" s="20"/>
      <c r="AC10" s="21"/>
      <c r="AD10" s="21"/>
    </row>
    <row r="11" spans="1:30" x14ac:dyDescent="0.45">
      <c r="A11" s="80">
        <v>2</v>
      </c>
      <c r="B11" s="15">
        <v>0.56100000000000005</v>
      </c>
      <c r="C11" s="83"/>
      <c r="D11" s="83"/>
      <c r="E11" s="83">
        <f t="shared" si="0"/>
        <v>0.56100000000000005</v>
      </c>
      <c r="F11" s="83" t="e">
        <f t="shared" si="1"/>
        <v>#DIV/0!</v>
      </c>
      <c r="G11" s="5">
        <v>10.382999999999999</v>
      </c>
      <c r="H11" s="5">
        <v>10.301</v>
      </c>
      <c r="I11" s="5">
        <v>10.244</v>
      </c>
      <c r="J11" s="84">
        <f t="shared" ref="J11:J21" si="2">AVERAGE(G11:I11)</f>
        <v>10.309333333333333</v>
      </c>
      <c r="K11" s="84">
        <f t="shared" ref="K11:K21" si="3">_xlfn.STDEV.S(G11:I11)</f>
        <v>6.9873695575182526E-2</v>
      </c>
      <c r="L11" s="5">
        <v>9.9830000000000005</v>
      </c>
      <c r="M11" s="5">
        <v>10.138999999999999</v>
      </c>
      <c r="N11" s="5">
        <v>10.052</v>
      </c>
      <c r="O11" s="84">
        <f t="shared" ref="O11:O21" si="4">AVERAGE(L11:N11)</f>
        <v>10.058</v>
      </c>
      <c r="P11" s="84">
        <f t="shared" ref="P11:P21" si="5">_xlfn.STDEV.S(L11:N11)</f>
        <v>7.8172885324771721E-2</v>
      </c>
      <c r="Q11" s="5">
        <v>5.1970000000000001</v>
      </c>
      <c r="R11" s="5">
        <v>5.3010000000000002</v>
      </c>
      <c r="S11" s="5">
        <v>5.3520000000000003</v>
      </c>
      <c r="T11" s="85">
        <f t="shared" ref="T11:T21" si="6">AVERAGE(Q11:S11)</f>
        <v>5.2833333333333341</v>
      </c>
      <c r="U11" s="85">
        <f t="shared" ref="U11:U21" si="7">_xlfn.STDEV.S(Q11:S11)</f>
        <v>7.899578047803156E-2</v>
      </c>
      <c r="V11" s="85">
        <f t="shared" ref="V11:V21" si="8">J11*O11*T11/1000</f>
        <v>0.54783556782222231</v>
      </c>
      <c r="W11" s="87"/>
      <c r="X11" s="88"/>
      <c r="Y11" s="89"/>
      <c r="Z11" s="91"/>
      <c r="AA11" s="20"/>
      <c r="AB11" s="20"/>
      <c r="AC11" s="20"/>
      <c r="AD11" s="20"/>
    </row>
    <row r="12" spans="1:30" x14ac:dyDescent="0.45">
      <c r="A12" s="80">
        <v>4</v>
      </c>
      <c r="B12" s="15">
        <v>0.55900000000000005</v>
      </c>
      <c r="C12" s="83"/>
      <c r="D12" s="83"/>
      <c r="E12" s="83">
        <f t="shared" si="0"/>
        <v>0.55900000000000005</v>
      </c>
      <c r="F12" s="83" t="e">
        <f t="shared" si="1"/>
        <v>#DIV/0!</v>
      </c>
      <c r="G12" s="5">
        <v>10.19</v>
      </c>
      <c r="H12" s="5">
        <v>10.335000000000001</v>
      </c>
      <c r="I12" s="5">
        <v>10.327999999999999</v>
      </c>
      <c r="J12" s="84">
        <f t="shared" si="2"/>
        <v>10.284333333333333</v>
      </c>
      <c r="K12" s="84">
        <f t="shared" si="3"/>
        <v>8.1770002649708892E-2</v>
      </c>
      <c r="L12" s="5">
        <v>10.035</v>
      </c>
      <c r="M12" s="5">
        <v>10.227</v>
      </c>
      <c r="N12" s="5">
        <v>10.016999999999999</v>
      </c>
      <c r="O12" s="84">
        <f t="shared" si="4"/>
        <v>10.093</v>
      </c>
      <c r="P12" s="84">
        <f t="shared" si="5"/>
        <v>0.11639587621561201</v>
      </c>
      <c r="Q12" s="5">
        <v>5.1970000000000001</v>
      </c>
      <c r="R12" s="5">
        <v>5.1669999999999998</v>
      </c>
      <c r="S12" s="5">
        <v>5.3339999999999996</v>
      </c>
      <c r="T12" s="85">
        <f t="shared" si="6"/>
        <v>5.2326666666666668</v>
      </c>
      <c r="U12" s="85">
        <f t="shared" si="7"/>
        <v>8.9029957504950574E-2</v>
      </c>
      <c r="V12" s="85">
        <f t="shared" si="8"/>
        <v>0.54314962962688884</v>
      </c>
      <c r="W12" s="87"/>
      <c r="X12" s="88"/>
      <c r="Y12" s="89"/>
      <c r="Z12" s="91"/>
      <c r="AA12" s="12"/>
      <c r="AB12" s="12"/>
      <c r="AC12" s="12"/>
      <c r="AD12" s="12"/>
    </row>
    <row r="13" spans="1:30" x14ac:dyDescent="0.45">
      <c r="A13" s="80">
        <v>6</v>
      </c>
      <c r="B13" s="15">
        <v>0.55789999999999995</v>
      </c>
      <c r="C13" s="83"/>
      <c r="D13" s="83"/>
      <c r="E13" s="83">
        <f t="shared" si="0"/>
        <v>0.55789999999999995</v>
      </c>
      <c r="F13" s="83" t="e">
        <f t="shared" si="1"/>
        <v>#DIV/0!</v>
      </c>
      <c r="G13" s="5">
        <v>10.202999999999999</v>
      </c>
      <c r="H13" s="5">
        <v>10.335000000000001</v>
      </c>
      <c r="I13" s="5">
        <v>10.308999999999999</v>
      </c>
      <c r="J13" s="84">
        <f t="shared" si="2"/>
        <v>10.282333333333334</v>
      </c>
      <c r="K13" s="84">
        <f t="shared" si="3"/>
        <v>6.9923768014412704E-2</v>
      </c>
      <c r="L13" s="5">
        <v>10.103999999999999</v>
      </c>
      <c r="M13" s="5">
        <v>10.134</v>
      </c>
      <c r="N13" s="5">
        <v>10.095000000000001</v>
      </c>
      <c r="O13" s="84">
        <f t="shared" si="4"/>
        <v>10.110999999999999</v>
      </c>
      <c r="P13" s="84">
        <f t="shared" si="5"/>
        <v>2.0420577856662216E-2</v>
      </c>
      <c r="Q13" s="5">
        <v>5.2519999999999998</v>
      </c>
      <c r="R13" s="5">
        <v>5.1689999999999996</v>
      </c>
      <c r="S13" s="5">
        <v>5.2670000000000003</v>
      </c>
      <c r="T13" s="85">
        <f t="shared" si="6"/>
        <v>5.2293333333333329</v>
      </c>
      <c r="U13" s="85">
        <f t="shared" si="7"/>
        <v>5.2785730394997531E-2</v>
      </c>
      <c r="V13" s="85">
        <f t="shared" si="8"/>
        <v>0.5436659265217777</v>
      </c>
      <c r="W13" s="87"/>
      <c r="X13" s="88"/>
      <c r="Y13" s="89"/>
      <c r="Z13" s="91"/>
      <c r="AA13" s="12"/>
      <c r="AB13" s="12"/>
      <c r="AC13" s="12"/>
      <c r="AD13" s="12"/>
    </row>
    <row r="14" spans="1:30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30" x14ac:dyDescent="0.45">
      <c r="A15" s="80">
        <v>24</v>
      </c>
      <c r="B15" s="15">
        <v>0.55149999999999999</v>
      </c>
      <c r="C15" s="83"/>
      <c r="D15" s="83"/>
      <c r="E15" s="83">
        <f t="shared" si="0"/>
        <v>0.55149999999999999</v>
      </c>
      <c r="F15" s="83" t="e">
        <f t="shared" si="1"/>
        <v>#DIV/0!</v>
      </c>
      <c r="G15" s="9">
        <v>10.282999999999999</v>
      </c>
      <c r="H15" s="9">
        <v>10.331</v>
      </c>
      <c r="I15" s="9">
        <v>10.144</v>
      </c>
      <c r="J15" s="84">
        <f t="shared" si="2"/>
        <v>10.252666666666665</v>
      </c>
      <c r="K15" s="84">
        <f t="shared" si="3"/>
        <v>9.7120200439111862E-2</v>
      </c>
      <c r="L15" s="15">
        <v>10.125999999999999</v>
      </c>
      <c r="M15" s="15">
        <v>10.11</v>
      </c>
      <c r="N15" s="15">
        <v>10.128</v>
      </c>
      <c r="O15" s="84">
        <f t="shared" si="4"/>
        <v>10.121333333333332</v>
      </c>
      <c r="P15" s="84">
        <f t="shared" si="5"/>
        <v>9.8657657246327274E-3</v>
      </c>
      <c r="Q15" s="15">
        <v>5.3159999999999998</v>
      </c>
      <c r="R15" s="15">
        <v>5.0990000000000002</v>
      </c>
      <c r="S15" s="15">
        <v>5.2679999999999998</v>
      </c>
      <c r="T15" s="85">
        <f t="shared" si="6"/>
        <v>5.2276666666666669</v>
      </c>
      <c r="U15" s="85">
        <f t="shared" si="7"/>
        <v>0.11398391699416757</v>
      </c>
      <c r="V15" s="85">
        <f t="shared" si="8"/>
        <v>0.542478403996148</v>
      </c>
      <c r="W15" s="87"/>
      <c r="X15" s="88"/>
      <c r="Y15" s="89"/>
      <c r="Z15" s="92"/>
    </row>
    <row r="16" spans="1:30" x14ac:dyDescent="0.45">
      <c r="A16" s="80">
        <v>48</v>
      </c>
      <c r="B16" s="15">
        <v>0.54759999999999998</v>
      </c>
      <c r="C16" s="83"/>
      <c r="D16" s="83"/>
      <c r="E16" s="83">
        <f t="shared" si="0"/>
        <v>0.54759999999999998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6" x14ac:dyDescent="0.45">
      <c r="A17" s="80">
        <v>72</v>
      </c>
      <c r="B17" s="15">
        <v>0.54820000000000002</v>
      </c>
      <c r="C17" s="83"/>
      <c r="D17" s="83"/>
      <c r="E17" s="83">
        <f t="shared" si="0"/>
        <v>0.54820000000000002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6" x14ac:dyDescent="0.45">
      <c r="A18" s="80">
        <v>96</v>
      </c>
      <c r="B18" s="15">
        <v>0.54900000000000004</v>
      </c>
      <c r="C18" s="83"/>
      <c r="D18" s="83"/>
      <c r="E18" s="83">
        <f t="shared" si="0"/>
        <v>0.54900000000000004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6" x14ac:dyDescent="0.45">
      <c r="A19" s="80">
        <v>120</v>
      </c>
      <c r="B19" s="15">
        <v>0.55089999999999995</v>
      </c>
      <c r="C19" s="83"/>
      <c r="D19" s="83"/>
      <c r="E19" s="83">
        <f t="shared" si="0"/>
        <v>0.55089999999999995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6" x14ac:dyDescent="0.45">
      <c r="A20" s="80">
        <v>144</v>
      </c>
      <c r="B20" s="15">
        <v>0.55020000000000002</v>
      </c>
      <c r="C20" s="83"/>
      <c r="D20" s="83"/>
      <c r="E20" s="83">
        <f t="shared" si="0"/>
        <v>0.55020000000000002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6" x14ac:dyDescent="0.45">
      <c r="A21" s="80">
        <v>168</v>
      </c>
      <c r="B21" s="15">
        <v>0.54990000000000006</v>
      </c>
      <c r="C21" s="83"/>
      <c r="D21" s="83"/>
      <c r="E21" s="83">
        <f t="shared" si="0"/>
        <v>0.54990000000000006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6" x14ac:dyDescent="0.45">
      <c r="A22" s="4"/>
      <c r="B22" s="5"/>
      <c r="C22" s="5"/>
      <c r="D22" s="5"/>
      <c r="E22" s="9"/>
      <c r="F22" s="9"/>
      <c r="G22" s="9"/>
      <c r="H22" s="48"/>
      <c r="I22" s="48"/>
      <c r="J22" s="48"/>
      <c r="K22" s="25"/>
      <c r="L22" s="25"/>
      <c r="M22" s="48"/>
      <c r="N22" s="48"/>
      <c r="O22" s="48"/>
      <c r="P22" s="25"/>
      <c r="Q22" s="25"/>
      <c r="R22" s="48"/>
      <c r="S22" s="48"/>
      <c r="T22" s="48"/>
      <c r="U22" s="26"/>
      <c r="V22" s="26"/>
      <c r="W22" s="12"/>
    </row>
    <row r="23" spans="1:26" x14ac:dyDescent="0.45">
      <c r="A23" s="4"/>
      <c r="B23" s="5"/>
      <c r="C23" s="5"/>
      <c r="D23" s="5"/>
      <c r="E23" s="9"/>
      <c r="F23" s="9"/>
      <c r="G23" s="9"/>
      <c r="H23" s="122"/>
      <c r="I23" s="122"/>
      <c r="J23" s="16">
        <f>(J15-J10)/J10*100</f>
        <v>-1.3154517453798944</v>
      </c>
      <c r="K23" s="16"/>
      <c r="L23" s="16"/>
      <c r="M23" s="16"/>
      <c r="N23" s="16"/>
      <c r="O23" s="16">
        <f>(O15-O10)/O10*100</f>
        <v>-2.0831989680748171</v>
      </c>
      <c r="P23" s="16"/>
      <c r="Q23" s="16"/>
      <c r="R23" s="16"/>
      <c r="S23" s="16"/>
      <c r="T23" s="16">
        <f>(T15-T10)/T10*100</f>
        <v>-2.3778400248988518</v>
      </c>
      <c r="U23" s="16"/>
      <c r="V23" s="16">
        <f>(V15-V10)/V10*100</f>
        <v>-5.6689243950459849</v>
      </c>
      <c r="W23" s="12"/>
    </row>
    <row r="24" spans="1:26" x14ac:dyDescent="0.45">
      <c r="A24" s="4"/>
      <c r="B24" s="5"/>
      <c r="C24" s="5"/>
      <c r="D24" s="5"/>
      <c r="E24" s="9"/>
      <c r="F24" s="9"/>
      <c r="G24" s="9"/>
      <c r="H24" s="48"/>
      <c r="I24" s="48"/>
      <c r="J24" s="48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</row>
    <row r="25" spans="1:26" x14ac:dyDescent="0.45">
      <c r="A25" s="4"/>
      <c r="B25" s="5"/>
      <c r="C25" s="5"/>
      <c r="D25" s="5"/>
      <c r="E25" s="9"/>
      <c r="F25" s="9"/>
      <c r="G25" s="9"/>
      <c r="H25" s="48"/>
      <c r="I25" s="48"/>
      <c r="J25" s="48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</row>
    <row r="26" spans="1:26" x14ac:dyDescent="0.45">
      <c r="A26" s="4"/>
      <c r="B26" s="5"/>
      <c r="C26" s="5"/>
      <c r="D26" s="5"/>
      <c r="E26" s="9"/>
      <c r="F26" s="9"/>
      <c r="G26" s="9"/>
      <c r="H26" s="48"/>
      <c r="I26" s="48"/>
      <c r="J26" s="48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26" x14ac:dyDescent="0.45">
      <c r="A27" s="4"/>
      <c r="B27" s="5"/>
      <c r="C27" s="5"/>
      <c r="D27" s="5"/>
      <c r="E27" s="9"/>
      <c r="F27" s="9"/>
      <c r="G27" s="9"/>
      <c r="H27" s="48"/>
      <c r="I27" s="48"/>
      <c r="J27" s="48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26" x14ac:dyDescent="0.45">
      <c r="A28" s="4"/>
      <c r="B28" s="5"/>
      <c r="C28" s="5"/>
      <c r="D28" s="5"/>
      <c r="E28" s="9"/>
      <c r="F28" s="9"/>
      <c r="G28" s="9"/>
      <c r="H28" s="48"/>
      <c r="I28" s="48"/>
      <c r="J28" s="48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6" x14ac:dyDescent="0.45">
      <c r="A29" s="4"/>
      <c r="B29" s="5"/>
      <c r="C29" s="5"/>
      <c r="D29" s="5"/>
      <c r="E29" s="9"/>
      <c r="F29" s="9"/>
      <c r="G29" s="9"/>
      <c r="H29" s="5"/>
      <c r="I29" s="5"/>
      <c r="J29" s="5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B00-000000000000}"/>
    <hyperlink ref="B1" location="'Calculations file'!A1" display="'Calculations file'!A1" xr:uid="{00000000-0004-0000-0B00-000001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AI36"/>
  <sheetViews>
    <sheetView topLeftCell="A5"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37890625" bestFit="1" customWidth="1"/>
    <col min="10" max="10" width="11.85546875" bestFit="1" customWidth="1"/>
    <col min="11" max="11" width="18.47265625" bestFit="1" customWidth="1"/>
    <col min="12" max="12" width="16.47265625" bestFit="1" customWidth="1"/>
    <col min="13" max="13" width="16" customWidth="1"/>
    <col min="14" max="14" width="16.47265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6" max="26" width="13" customWidth="1"/>
    <col min="29" max="29" width="23.234375" customWidth="1"/>
  </cols>
  <sheetData>
    <row r="1" spans="1:35" x14ac:dyDescent="0.45">
      <c r="A1" s="93" t="s">
        <v>82</v>
      </c>
      <c r="B1" s="94" t="s">
        <v>83</v>
      </c>
      <c r="C1" s="7"/>
    </row>
    <row r="2" spans="1:35" ht="14.1" x14ac:dyDescent="0.5">
      <c r="A2" s="1" t="s">
        <v>124</v>
      </c>
      <c r="B2" s="1"/>
      <c r="C2" s="1"/>
    </row>
    <row r="3" spans="1:35" ht="14.1" x14ac:dyDescent="0.5">
      <c r="A3" s="1"/>
      <c r="B3" s="1"/>
      <c r="C3" s="1"/>
    </row>
    <row r="4" spans="1:35" ht="30" x14ac:dyDescent="0.45">
      <c r="A4" s="13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Y4" s="60"/>
      <c r="Z4" s="60"/>
      <c r="AA4" s="60"/>
      <c r="AB4" s="60"/>
      <c r="AC4" s="60"/>
      <c r="AD4" s="60"/>
    </row>
    <row r="5" spans="1:35" x14ac:dyDescent="0.45">
      <c r="A5" s="4" t="s">
        <v>22</v>
      </c>
      <c r="B5" s="8">
        <v>44203</v>
      </c>
      <c r="C5" s="72">
        <v>0.40277777777777773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S5" s="4"/>
      <c r="Y5" s="49"/>
      <c r="Z5" s="20"/>
      <c r="AA5" s="20"/>
      <c r="AB5" s="20"/>
      <c r="AC5" s="56"/>
      <c r="AD5" s="56"/>
    </row>
    <row r="6" spans="1:35" ht="14.1" x14ac:dyDescent="0.5">
      <c r="L6" s="1"/>
      <c r="M6" s="1"/>
      <c r="N6" s="1"/>
      <c r="O6" s="1"/>
      <c r="P6" s="1"/>
      <c r="Q6" s="61"/>
      <c r="Y6" s="49"/>
      <c r="Z6" s="20"/>
      <c r="AA6" s="20"/>
      <c r="AB6" s="20"/>
      <c r="AC6" s="21"/>
      <c r="AD6" s="21"/>
    </row>
    <row r="7" spans="1:35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A7" s="20"/>
      <c r="AB7" s="20"/>
      <c r="AC7" s="21"/>
      <c r="AD7" s="21"/>
      <c r="AE7" s="12"/>
      <c r="AF7" s="12"/>
      <c r="AG7" s="12"/>
      <c r="AH7" s="12"/>
      <c r="AI7" s="12"/>
    </row>
    <row r="8" spans="1:35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A8" s="20"/>
      <c r="AB8" s="20"/>
      <c r="AC8" s="21"/>
      <c r="AD8" s="21"/>
      <c r="AE8" s="12"/>
      <c r="AF8" s="12"/>
      <c r="AG8" s="12"/>
      <c r="AH8" s="12"/>
      <c r="AI8" s="12"/>
    </row>
    <row r="9" spans="1:35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A9" s="20"/>
      <c r="AB9" s="20"/>
      <c r="AC9" s="21"/>
      <c r="AD9" s="21"/>
      <c r="AE9" s="12"/>
      <c r="AF9" s="12"/>
      <c r="AG9" s="12"/>
      <c r="AH9" s="12"/>
      <c r="AI9" s="12"/>
    </row>
    <row r="10" spans="1:35" x14ac:dyDescent="0.45">
      <c r="A10" s="80">
        <v>0</v>
      </c>
      <c r="B10" s="15">
        <v>0.57999999999999996</v>
      </c>
      <c r="C10" s="83"/>
      <c r="D10" s="83"/>
      <c r="E10" s="83">
        <f t="shared" ref="E10:E21" si="0">AVERAGE(B10:D10)</f>
        <v>0.57999999999999996</v>
      </c>
      <c r="F10" s="83" t="e">
        <f t="shared" ref="F10:F21" si="1">_xlfn.STDEV.S(B10:D10)</f>
        <v>#DIV/0!</v>
      </c>
      <c r="G10" s="5">
        <v>10.417</v>
      </c>
      <c r="H10" s="5">
        <v>10.467000000000001</v>
      </c>
      <c r="I10" s="5">
        <v>10.384</v>
      </c>
      <c r="J10" s="84">
        <f>AVERAGE(G10:I10)</f>
        <v>10.422666666666666</v>
      </c>
      <c r="K10" s="84">
        <f>_xlfn.STDEV.S(G10:I10)</f>
        <v>4.1789153297636272E-2</v>
      </c>
      <c r="L10" s="5">
        <v>10.247</v>
      </c>
      <c r="M10" s="5">
        <v>10.488</v>
      </c>
      <c r="N10" s="5">
        <v>10.420999999999999</v>
      </c>
      <c r="O10" s="84">
        <f>AVERAGE(L10:N10)</f>
        <v>10.385333333333334</v>
      </c>
      <c r="P10" s="84">
        <f>_xlfn.STDEV.S(L10:N10)</f>
        <v>0.12439587345781725</v>
      </c>
      <c r="Q10" s="5">
        <v>5.1139999999999999</v>
      </c>
      <c r="R10" s="5">
        <v>5.3339999999999996</v>
      </c>
      <c r="S10" s="5">
        <v>5.37</v>
      </c>
      <c r="T10" s="85">
        <f>AVERAGE(Q10:S10)</f>
        <v>5.2726666666666668</v>
      </c>
      <c r="U10" s="85">
        <f>_xlfn.STDEV.S(Q10:S10)</f>
        <v>0.13858330827820983</v>
      </c>
      <c r="V10" s="85">
        <f>J10*O10*T10/1000</f>
        <v>0.57072855966459257</v>
      </c>
      <c r="W10" s="87"/>
      <c r="X10" s="88"/>
      <c r="Y10" s="89"/>
      <c r="Z10" s="90"/>
      <c r="AA10" s="20"/>
      <c r="AB10" s="20"/>
      <c r="AC10" s="21"/>
      <c r="AD10" s="21"/>
      <c r="AE10" s="12"/>
      <c r="AF10" s="12"/>
      <c r="AG10" s="12"/>
      <c r="AH10" s="12"/>
      <c r="AI10" s="12"/>
    </row>
    <row r="11" spans="1:35" x14ac:dyDescent="0.45">
      <c r="A11" s="80">
        <v>2</v>
      </c>
      <c r="B11" s="15">
        <v>0.58299999999999996</v>
      </c>
      <c r="C11" s="83"/>
      <c r="D11" s="83"/>
      <c r="E11" s="83">
        <f t="shared" si="0"/>
        <v>0.58299999999999996</v>
      </c>
      <c r="F11" s="83" t="e">
        <f t="shared" si="1"/>
        <v>#DIV/0!</v>
      </c>
      <c r="G11" s="5">
        <v>10.45</v>
      </c>
      <c r="H11" s="5">
        <v>10.483000000000001</v>
      </c>
      <c r="I11" s="5">
        <v>10.398999999999999</v>
      </c>
      <c r="J11" s="84">
        <f t="shared" ref="J11:J21" si="2">AVERAGE(G11:I11)</f>
        <v>10.444000000000001</v>
      </c>
      <c r="K11" s="84">
        <f t="shared" ref="K11:K21" si="3">_xlfn.STDEV.S(G11:I11)</f>
        <v>4.2320207938998315E-2</v>
      </c>
      <c r="L11" s="5">
        <v>10.156000000000001</v>
      </c>
      <c r="M11" s="5">
        <v>10.217000000000001</v>
      </c>
      <c r="N11" s="5">
        <v>10.294</v>
      </c>
      <c r="O11" s="84">
        <f t="shared" ref="O11:O21" si="4">AVERAGE(L11:N11)</f>
        <v>10.222333333333333</v>
      </c>
      <c r="P11" s="84">
        <f t="shared" ref="P11:P21" si="5">_xlfn.STDEV.S(L11:N11)</f>
        <v>6.9154416585879216E-2</v>
      </c>
      <c r="Q11" s="5">
        <v>5.266</v>
      </c>
      <c r="R11" s="5">
        <v>5.1440000000000001</v>
      </c>
      <c r="S11" s="5">
        <v>5.1619999999999999</v>
      </c>
      <c r="T11" s="85">
        <f t="shared" ref="T11:T21" si="6">AVERAGE(Q11:S11)</f>
        <v>5.1906666666666661</v>
      </c>
      <c r="U11" s="85">
        <f t="shared" ref="U11:U21" si="7">_xlfn.STDEV.S(Q11:S11)</f>
        <v>6.5858434033412391E-2</v>
      </c>
      <c r="V11" s="85">
        <f t="shared" ref="V11:V21" si="8">J11*O11*T11/1000</f>
        <v>0.55416621073955552</v>
      </c>
      <c r="W11" s="87"/>
      <c r="X11" s="88"/>
      <c r="Y11" s="89"/>
      <c r="Z11" s="91"/>
      <c r="AA11" s="20"/>
      <c r="AB11" s="20"/>
      <c r="AC11" s="20"/>
      <c r="AD11" s="20"/>
      <c r="AE11" s="12"/>
      <c r="AF11" s="12"/>
      <c r="AG11" s="12"/>
      <c r="AH11" s="12"/>
      <c r="AI11" s="12"/>
    </row>
    <row r="12" spans="1:35" x14ac:dyDescent="0.45">
      <c r="A12" s="80">
        <v>4</v>
      </c>
      <c r="B12" s="15">
        <v>0.58199999999999996</v>
      </c>
      <c r="C12" s="83"/>
      <c r="D12" s="83"/>
      <c r="E12" s="83">
        <f t="shared" si="0"/>
        <v>0.58199999999999996</v>
      </c>
      <c r="F12" s="83" t="e">
        <f t="shared" si="1"/>
        <v>#DIV/0!</v>
      </c>
      <c r="G12" s="5">
        <v>10.191000000000001</v>
      </c>
      <c r="H12" s="5">
        <v>10.536</v>
      </c>
      <c r="I12" s="5">
        <v>10.363</v>
      </c>
      <c r="J12" s="84">
        <f t="shared" si="2"/>
        <v>10.363333333333333</v>
      </c>
      <c r="K12" s="84">
        <f t="shared" si="3"/>
        <v>0.17250024154572405</v>
      </c>
      <c r="L12" s="5">
        <v>10.135</v>
      </c>
      <c r="M12" s="5">
        <v>10.207000000000001</v>
      </c>
      <c r="N12" s="5">
        <v>10.138999999999999</v>
      </c>
      <c r="O12" s="84">
        <f t="shared" si="4"/>
        <v>10.160333333333332</v>
      </c>
      <c r="P12" s="84">
        <f t="shared" si="5"/>
        <v>4.0463975747983376E-2</v>
      </c>
      <c r="Q12" s="5">
        <v>5.2969999999999997</v>
      </c>
      <c r="R12" s="5">
        <v>5.1559999999999997</v>
      </c>
      <c r="S12" s="5">
        <v>5.1219999999999999</v>
      </c>
      <c r="T12" s="85">
        <f t="shared" si="6"/>
        <v>5.1916666666666664</v>
      </c>
      <c r="U12" s="85">
        <f t="shared" si="7"/>
        <v>9.2791881828817979E-2</v>
      </c>
      <c r="V12" s="85">
        <f t="shared" si="8"/>
        <v>0.54665613210185182</v>
      </c>
      <c r="W12" s="87"/>
      <c r="X12" s="88"/>
      <c r="Y12" s="89"/>
      <c r="Z12" s="91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x14ac:dyDescent="0.45">
      <c r="A13" s="80">
        <v>6</v>
      </c>
      <c r="B13" s="15">
        <v>0.5806</v>
      </c>
      <c r="C13" s="83"/>
      <c r="D13" s="83"/>
      <c r="E13" s="83">
        <f t="shared" si="0"/>
        <v>0.5806</v>
      </c>
      <c r="F13" s="83" t="e">
        <f t="shared" si="1"/>
        <v>#DIV/0!</v>
      </c>
      <c r="G13" s="5">
        <v>10.324999999999999</v>
      </c>
      <c r="H13" s="5">
        <v>10.564</v>
      </c>
      <c r="I13" s="5">
        <v>10.196</v>
      </c>
      <c r="J13" s="84">
        <f t="shared" si="2"/>
        <v>10.361666666666666</v>
      </c>
      <c r="K13" s="84">
        <f t="shared" si="3"/>
        <v>0.1867199328763092</v>
      </c>
      <c r="L13" s="5">
        <v>10.103999999999999</v>
      </c>
      <c r="M13" s="5">
        <v>10.256</v>
      </c>
      <c r="N13" s="5">
        <v>10.106999999999999</v>
      </c>
      <c r="O13" s="84">
        <f t="shared" si="4"/>
        <v>10.155666666666667</v>
      </c>
      <c r="P13" s="84">
        <f t="shared" si="5"/>
        <v>8.6904161772227179E-2</v>
      </c>
      <c r="Q13" s="5">
        <v>5.141</v>
      </c>
      <c r="R13" s="5">
        <v>5.1470000000000002</v>
      </c>
      <c r="S13" s="5">
        <v>5.2309999999999999</v>
      </c>
      <c r="T13" s="85">
        <f t="shared" si="6"/>
        <v>5.173</v>
      </c>
      <c r="U13" s="85">
        <f t="shared" si="7"/>
        <v>5.0318982501636356E-2</v>
      </c>
      <c r="V13" s="85">
        <f t="shared" si="8"/>
        <v>0.54435289035944445</v>
      </c>
      <c r="W13" s="87"/>
      <c r="X13" s="88"/>
      <c r="Y13" s="89"/>
      <c r="Z13" s="91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x14ac:dyDescent="0.45">
      <c r="A15" s="80">
        <v>24</v>
      </c>
      <c r="B15" s="15">
        <v>0.57489999999999997</v>
      </c>
      <c r="C15" s="83"/>
      <c r="D15" s="83"/>
      <c r="E15" s="83">
        <f t="shared" si="0"/>
        <v>0.57489999999999997</v>
      </c>
      <c r="F15" s="83" t="e">
        <f t="shared" si="1"/>
        <v>#DIV/0!</v>
      </c>
      <c r="G15" s="9">
        <v>10.208</v>
      </c>
      <c r="H15" s="9">
        <v>10.45</v>
      </c>
      <c r="I15" s="9">
        <v>10.281000000000001</v>
      </c>
      <c r="J15" s="84">
        <f t="shared" si="2"/>
        <v>10.313000000000001</v>
      </c>
      <c r="K15" s="84">
        <f t="shared" si="3"/>
        <v>0.12413299319681236</v>
      </c>
      <c r="L15" s="15">
        <v>10.097</v>
      </c>
      <c r="M15" s="15">
        <v>10.157999999999999</v>
      </c>
      <c r="N15" s="15">
        <v>10.157999999999999</v>
      </c>
      <c r="O15" s="84">
        <f t="shared" si="4"/>
        <v>10.137666666666666</v>
      </c>
      <c r="P15" s="84">
        <f t="shared" si="5"/>
        <v>3.5218366420567138E-2</v>
      </c>
      <c r="Q15" s="15">
        <v>5.1040000000000001</v>
      </c>
      <c r="R15" s="15">
        <v>5.12</v>
      </c>
      <c r="S15" s="15">
        <v>5.1980000000000004</v>
      </c>
      <c r="T15" s="85">
        <f t="shared" si="6"/>
        <v>5.1406666666666672</v>
      </c>
      <c r="U15" s="85">
        <f t="shared" si="7"/>
        <v>5.0292477900112958E-2</v>
      </c>
      <c r="V15" s="85">
        <f t="shared" si="8"/>
        <v>0.53745544739088891</v>
      </c>
      <c r="W15" s="87"/>
      <c r="X15" s="88"/>
      <c r="Y15" s="89"/>
      <c r="Z15" s="9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x14ac:dyDescent="0.45">
      <c r="A16" s="80">
        <v>48</v>
      </c>
      <c r="B16" s="15">
        <v>0.57099999999999995</v>
      </c>
      <c r="C16" s="83"/>
      <c r="D16" s="83"/>
      <c r="E16" s="83">
        <f t="shared" si="0"/>
        <v>0.57099999999999995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x14ac:dyDescent="0.45">
      <c r="A17" s="80">
        <v>72</v>
      </c>
      <c r="B17" s="15">
        <v>0.5696</v>
      </c>
      <c r="C17" s="83"/>
      <c r="D17" s="83"/>
      <c r="E17" s="83">
        <f t="shared" si="0"/>
        <v>0.5696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45">
      <c r="A18" s="80">
        <v>96</v>
      </c>
      <c r="B18" s="15">
        <v>0.57179999999999997</v>
      </c>
      <c r="C18" s="83"/>
      <c r="D18" s="83"/>
      <c r="E18" s="83">
        <f t="shared" si="0"/>
        <v>0.57179999999999997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x14ac:dyDescent="0.45">
      <c r="A19" s="80">
        <v>120</v>
      </c>
      <c r="B19" s="15">
        <v>0.57199999999999995</v>
      </c>
      <c r="C19" s="83"/>
      <c r="D19" s="83"/>
      <c r="E19" s="83">
        <f t="shared" si="0"/>
        <v>0.57199999999999995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x14ac:dyDescent="0.45">
      <c r="A20" s="80">
        <v>144</v>
      </c>
      <c r="B20" s="15">
        <v>0.57250000000000001</v>
      </c>
      <c r="C20" s="83"/>
      <c r="D20" s="83"/>
      <c r="E20" s="83">
        <f t="shared" si="0"/>
        <v>0.57250000000000001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x14ac:dyDescent="0.45">
      <c r="A21" s="80">
        <v>168</v>
      </c>
      <c r="B21" s="15">
        <v>0.57310000000000005</v>
      </c>
      <c r="C21" s="83"/>
      <c r="D21" s="83"/>
      <c r="E21" s="83">
        <f t="shared" si="0"/>
        <v>0.57310000000000005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x14ac:dyDescent="0.4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45">
      <c r="H23" s="12"/>
      <c r="I23" s="12"/>
      <c r="J23" s="16">
        <f>(J15-J10)/J10*100</f>
        <v>-1.0521939362926862</v>
      </c>
      <c r="K23" s="16"/>
      <c r="L23" s="16"/>
      <c r="M23" s="16"/>
      <c r="N23" s="16"/>
      <c r="O23" s="16">
        <f>(O15-O10)/O10*100</f>
        <v>-2.3847733983823409</v>
      </c>
      <c r="P23" s="16"/>
      <c r="Q23" s="16"/>
      <c r="R23" s="16"/>
      <c r="S23" s="16"/>
      <c r="T23" s="16">
        <f>(T15-T10)/T10*100</f>
        <v>-2.5034770514603553</v>
      </c>
      <c r="U23" s="16"/>
      <c r="V23" s="16">
        <f>(V15-V10)/V10*100</f>
        <v>-5.8299364400578977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45">
      <c r="B24" s="5"/>
      <c r="C24" s="5"/>
      <c r="D24" s="5"/>
      <c r="F24" s="5"/>
      <c r="G24" s="5"/>
      <c r="H24" s="48"/>
      <c r="I24" s="48"/>
      <c r="J24" s="12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x14ac:dyDescent="0.45">
      <c r="F25" s="5"/>
      <c r="G25" s="5"/>
      <c r="H25" s="5"/>
      <c r="I25" s="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26"/>
      <c r="W25" s="87"/>
      <c r="X25" s="124"/>
    </row>
    <row r="26" spans="1:35" x14ac:dyDescent="0.45">
      <c r="F26" s="5"/>
      <c r="G26" s="5"/>
      <c r="H26" s="5"/>
      <c r="I26" s="5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35" x14ac:dyDescent="0.45">
      <c r="F27" s="5"/>
      <c r="G27" s="5"/>
      <c r="H27" s="5"/>
      <c r="I27" s="5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35" x14ac:dyDescent="0.45">
      <c r="F28" s="5"/>
      <c r="G28" s="5"/>
      <c r="H28" s="5"/>
      <c r="I28" s="5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35" x14ac:dyDescent="0.45">
      <c r="F29" s="5"/>
      <c r="G29" s="5"/>
      <c r="H29" s="5"/>
      <c r="I29" s="5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35" x14ac:dyDescent="0.45">
      <c r="F30" s="5"/>
      <c r="G30" s="5"/>
      <c r="H30" s="5"/>
      <c r="I30" s="5"/>
    </row>
    <row r="31" spans="1:35" x14ac:dyDescent="0.45">
      <c r="F31" s="5"/>
      <c r="G31" s="5"/>
      <c r="H31" s="5"/>
      <c r="I31" s="5"/>
    </row>
    <row r="32" spans="1:35" x14ac:dyDescent="0.45">
      <c r="F32" s="5"/>
      <c r="G32" s="5"/>
      <c r="H32" s="5"/>
      <c r="I32" s="5"/>
    </row>
    <row r="33" spans="6:9" x14ac:dyDescent="0.45">
      <c r="F33" s="5"/>
      <c r="G33" s="5"/>
      <c r="H33" s="5"/>
      <c r="I33" s="5"/>
    </row>
    <row r="34" spans="6:9" x14ac:dyDescent="0.45">
      <c r="F34" s="5"/>
      <c r="G34" s="5"/>
      <c r="H34" s="5"/>
      <c r="I34" s="5"/>
    </row>
    <row r="35" spans="6:9" x14ac:dyDescent="0.45">
      <c r="F35" s="5"/>
      <c r="G35" s="5"/>
      <c r="H35" s="5"/>
      <c r="I35" s="5"/>
    </row>
    <row r="36" spans="6:9" x14ac:dyDescent="0.45">
      <c r="F36" s="5"/>
      <c r="G36" s="5"/>
      <c r="H36" s="5"/>
      <c r="I36" s="5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C00-000000000000}"/>
    <hyperlink ref="B1" location="'Calculations file'!A1" display="'Calculations file'!A1" xr:uid="{00000000-0004-0000-0C00-000001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Z35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5" max="25" width="13.234375" bestFit="1" customWidth="1"/>
    <col min="26" max="26" width="8.6171875" bestFit="1" customWidth="1"/>
    <col min="27" max="27" width="18.6171875" bestFit="1" customWidth="1"/>
  </cols>
  <sheetData>
    <row r="1" spans="1:26" x14ac:dyDescent="0.45">
      <c r="A1" s="93" t="s">
        <v>82</v>
      </c>
      <c r="B1" s="94" t="s">
        <v>83</v>
      </c>
      <c r="C1" s="7"/>
    </row>
    <row r="2" spans="1:26" ht="14.1" x14ac:dyDescent="0.5">
      <c r="A2" s="1" t="s">
        <v>125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13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</row>
    <row r="5" spans="1:26" x14ac:dyDescent="0.45">
      <c r="A5" s="4" t="s">
        <v>29</v>
      </c>
      <c r="B5" s="8">
        <v>44203</v>
      </c>
      <c r="C5" s="72">
        <v>0.40972222222222227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S5" s="4"/>
    </row>
    <row r="6" spans="1:26" ht="14.1" x14ac:dyDescent="0.5">
      <c r="L6" s="1"/>
      <c r="M6" s="1"/>
      <c r="N6" s="1"/>
      <c r="O6" s="1"/>
      <c r="P6" s="1"/>
      <c r="Q6" s="1"/>
    </row>
    <row r="7" spans="1:26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</row>
    <row r="8" spans="1:26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</row>
    <row r="9" spans="1:26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</row>
    <row r="10" spans="1:26" x14ac:dyDescent="0.45">
      <c r="A10" s="80">
        <v>0</v>
      </c>
      <c r="B10" s="15">
        <v>0.56999999999999995</v>
      </c>
      <c r="C10" s="83"/>
      <c r="D10" s="83"/>
      <c r="E10" s="83">
        <f t="shared" ref="E10:E21" si="0">AVERAGE(B10:D10)</f>
        <v>0.56999999999999995</v>
      </c>
      <c r="F10" s="83" t="e">
        <f t="shared" ref="F10:F21" si="1">_xlfn.STDEV.S(B10:D10)</f>
        <v>#DIV/0!</v>
      </c>
      <c r="G10" s="5">
        <v>10.362</v>
      </c>
      <c r="H10" s="5">
        <v>10.567</v>
      </c>
      <c r="I10" s="5">
        <v>10.363</v>
      </c>
      <c r="J10" s="84">
        <f>AVERAGE(G10:I10)</f>
        <v>10.430666666666667</v>
      </c>
      <c r="K10" s="84">
        <f>_xlfn.STDEV.S(G10:I10)</f>
        <v>0.11806918875529458</v>
      </c>
      <c r="L10" s="5">
        <v>10.210000000000001</v>
      </c>
      <c r="M10" s="5">
        <v>10.147</v>
      </c>
      <c r="N10" s="5">
        <v>10.023999999999999</v>
      </c>
      <c r="O10" s="84">
        <f>AVERAGE(L10:N10)</f>
        <v>10.127000000000001</v>
      </c>
      <c r="P10" s="84">
        <f>_xlfn.STDEV.S(L10:N10)</f>
        <v>9.4599154330259033E-2</v>
      </c>
      <c r="Q10" s="5">
        <v>5.4669999999999996</v>
      </c>
      <c r="R10" s="5">
        <v>5.4980000000000002</v>
      </c>
      <c r="S10" s="5">
        <v>5.4740000000000002</v>
      </c>
      <c r="T10" s="85">
        <f>AVERAGE(Q10:S10)</f>
        <v>5.4796666666666667</v>
      </c>
      <c r="U10" s="85">
        <f>_xlfn.STDEV.S(Q10:S10)</f>
        <v>1.6258331197676494E-2</v>
      </c>
      <c r="V10" s="85">
        <f>J10*O10*T10/1000</f>
        <v>0.57882464965288893</v>
      </c>
      <c r="W10" s="87"/>
      <c r="X10" s="88"/>
      <c r="Y10" s="89"/>
      <c r="Z10" s="90"/>
    </row>
    <row r="11" spans="1:26" x14ac:dyDescent="0.45">
      <c r="A11" s="80">
        <v>2</v>
      </c>
      <c r="B11" s="15">
        <v>0.56100000000000005</v>
      </c>
      <c r="C11" s="83"/>
      <c r="D11" s="83"/>
      <c r="E11" s="83">
        <f t="shared" si="0"/>
        <v>0.56100000000000005</v>
      </c>
      <c r="F11" s="83" t="e">
        <f t="shared" si="1"/>
        <v>#DIV/0!</v>
      </c>
      <c r="G11" s="5">
        <v>10.345000000000001</v>
      </c>
      <c r="H11" s="5">
        <v>10.552</v>
      </c>
      <c r="I11" s="5">
        <v>10.278</v>
      </c>
      <c r="J11" s="84">
        <f t="shared" ref="J11:J21" si="2">AVERAGE(G11:I11)</f>
        <v>10.391666666666666</v>
      </c>
      <c r="K11" s="84">
        <f t="shared" ref="K11:K21" si="3">_xlfn.STDEV.S(G11:I11)</f>
        <v>0.14283673663778931</v>
      </c>
      <c r="L11" s="5">
        <v>10.086</v>
      </c>
      <c r="M11" s="5">
        <v>10.33</v>
      </c>
      <c r="N11" s="5">
        <v>10.241</v>
      </c>
      <c r="O11" s="84">
        <f t="shared" ref="O11:O21" si="4">AVERAGE(L11:N11)</f>
        <v>10.218999999999999</v>
      </c>
      <c r="P11" s="84">
        <f t="shared" ref="P11:P21" si="5">_xlfn.STDEV.S(L11:N11)</f>
        <v>0.12347874310989709</v>
      </c>
      <c r="Q11" s="5">
        <v>5.423</v>
      </c>
      <c r="R11" s="5">
        <v>5.4349999999999996</v>
      </c>
      <c r="S11" s="5">
        <v>5.4119999999999999</v>
      </c>
      <c r="T11" s="85">
        <f t="shared" ref="T11:T21" si="6">AVERAGE(Q11:S11)</f>
        <v>5.4233333333333329</v>
      </c>
      <c r="U11" s="85">
        <f t="shared" ref="U11:U21" si="7">_xlfn.STDEV.S(Q11:S11)</f>
        <v>1.1503622617824772E-2</v>
      </c>
      <c r="V11" s="85">
        <f t="shared" ref="V11:V21" si="8">J11*O11*T11/1000</f>
        <v>0.57591700863888873</v>
      </c>
      <c r="W11" s="87"/>
      <c r="X11" s="88"/>
      <c r="Y11" s="89"/>
      <c r="Z11" s="91"/>
    </row>
    <row r="12" spans="1:26" x14ac:dyDescent="0.45">
      <c r="A12" s="80">
        <v>4</v>
      </c>
      <c r="B12" s="15">
        <v>0.55800000000000005</v>
      </c>
      <c r="C12" s="83"/>
      <c r="D12" s="83"/>
      <c r="E12" s="83">
        <f t="shared" si="0"/>
        <v>0.55800000000000005</v>
      </c>
      <c r="F12" s="83" t="e">
        <f t="shared" si="1"/>
        <v>#DIV/0!</v>
      </c>
      <c r="G12" s="5">
        <v>10.31</v>
      </c>
      <c r="H12" s="5">
        <v>10.538</v>
      </c>
      <c r="I12" s="5">
        <v>10.331</v>
      </c>
      <c r="J12" s="84">
        <f t="shared" si="2"/>
        <v>10.392999999999999</v>
      </c>
      <c r="K12" s="84">
        <f t="shared" si="3"/>
        <v>0.12601190419956373</v>
      </c>
      <c r="L12" s="5">
        <v>10.121</v>
      </c>
      <c r="M12" s="5">
        <v>10.332000000000001</v>
      </c>
      <c r="N12" s="5">
        <v>10.125</v>
      </c>
      <c r="O12" s="84">
        <f t="shared" si="4"/>
        <v>10.192666666666668</v>
      </c>
      <c r="P12" s="84">
        <f t="shared" si="5"/>
        <v>0.120682779771322</v>
      </c>
      <c r="Q12" s="5">
        <v>5.34</v>
      </c>
      <c r="R12" s="5">
        <v>5.3380000000000001</v>
      </c>
      <c r="S12" s="5">
        <v>5.3550000000000004</v>
      </c>
      <c r="T12" s="85">
        <f t="shared" si="6"/>
        <v>5.344333333333334</v>
      </c>
      <c r="U12" s="85">
        <f t="shared" si="7"/>
        <v>9.2915732431778208E-3</v>
      </c>
      <c r="V12" s="85">
        <f t="shared" si="8"/>
        <v>0.56613797445355563</v>
      </c>
      <c r="W12" s="87"/>
      <c r="X12" s="88"/>
      <c r="Y12" s="89"/>
      <c r="Z12" s="91"/>
    </row>
    <row r="13" spans="1:26" x14ac:dyDescent="0.45">
      <c r="A13" s="80">
        <v>6</v>
      </c>
      <c r="B13" s="15">
        <v>0.55640000000000001</v>
      </c>
      <c r="C13" s="83"/>
      <c r="D13" s="83"/>
      <c r="E13" s="83">
        <f t="shared" si="0"/>
        <v>0.55640000000000001</v>
      </c>
      <c r="F13" s="83" t="e">
        <f t="shared" si="1"/>
        <v>#DIV/0!</v>
      </c>
      <c r="G13" s="5">
        <v>10.223000000000001</v>
      </c>
      <c r="H13" s="5">
        <v>10.45</v>
      </c>
      <c r="I13" s="5">
        <v>10.266999999999999</v>
      </c>
      <c r="J13" s="84">
        <f t="shared" si="2"/>
        <v>10.313333333333334</v>
      </c>
      <c r="K13" s="84">
        <f t="shared" si="3"/>
        <v>0.12038410747824313</v>
      </c>
      <c r="L13" s="5">
        <v>10.243</v>
      </c>
      <c r="M13" s="5">
        <v>10.276</v>
      </c>
      <c r="N13" s="5">
        <v>10.183</v>
      </c>
      <c r="O13" s="84">
        <f t="shared" si="4"/>
        <v>10.234</v>
      </c>
      <c r="P13" s="84">
        <f t="shared" si="5"/>
        <v>4.7148700936505174E-2</v>
      </c>
      <c r="Q13" s="5">
        <v>5.2220000000000004</v>
      </c>
      <c r="R13" s="5">
        <v>5.2309999999999999</v>
      </c>
      <c r="S13" s="5">
        <v>5.266</v>
      </c>
      <c r="T13" s="85">
        <f t="shared" si="6"/>
        <v>5.2396666666666665</v>
      </c>
      <c r="U13" s="85">
        <f t="shared" si="7"/>
        <v>2.3245071162148061E-2</v>
      </c>
      <c r="V13" s="85">
        <f t="shared" si="8"/>
        <v>0.55302928124888884</v>
      </c>
      <c r="W13" s="87"/>
      <c r="X13" s="88"/>
      <c r="Y13" s="89"/>
      <c r="Z13" s="91"/>
    </row>
    <row r="14" spans="1:26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26" x14ac:dyDescent="0.45">
      <c r="A15" s="80">
        <v>24</v>
      </c>
      <c r="B15" s="15">
        <v>0.55100000000000005</v>
      </c>
      <c r="C15" s="83"/>
      <c r="D15" s="83"/>
      <c r="E15" s="83">
        <f t="shared" si="0"/>
        <v>0.55100000000000005</v>
      </c>
      <c r="F15" s="83" t="e">
        <f t="shared" si="1"/>
        <v>#DIV/0!</v>
      </c>
      <c r="G15" s="9">
        <v>10.315</v>
      </c>
      <c r="H15" s="9">
        <v>10.425000000000001</v>
      </c>
      <c r="I15" s="9">
        <v>10.218999999999999</v>
      </c>
      <c r="J15" s="84">
        <f t="shared" si="2"/>
        <v>10.319666666666668</v>
      </c>
      <c r="K15" s="84">
        <f t="shared" si="3"/>
        <v>0.10307925753192768</v>
      </c>
      <c r="L15" s="15">
        <v>10.186</v>
      </c>
      <c r="M15" s="15">
        <v>10.353999999999999</v>
      </c>
      <c r="N15" s="15">
        <v>10.145</v>
      </c>
      <c r="O15" s="84">
        <f t="shared" si="4"/>
        <v>10.228333333333333</v>
      </c>
      <c r="P15" s="84">
        <f t="shared" si="5"/>
        <v>0.11074445057578854</v>
      </c>
      <c r="Q15" s="15">
        <v>5.1970000000000001</v>
      </c>
      <c r="R15" s="15">
        <v>5.181</v>
      </c>
      <c r="S15" s="15">
        <v>5.1269999999999998</v>
      </c>
      <c r="T15" s="85">
        <f t="shared" si="6"/>
        <v>5.168333333333333</v>
      </c>
      <c r="U15" s="85">
        <f t="shared" si="7"/>
        <v>3.6678785875943941E-2</v>
      </c>
      <c r="V15" s="85">
        <f t="shared" si="8"/>
        <v>0.54553303952129639</v>
      </c>
      <c r="W15" s="87"/>
      <c r="X15" s="88"/>
      <c r="Y15" s="89"/>
      <c r="Z15" s="92"/>
    </row>
    <row r="16" spans="1:26" x14ac:dyDescent="0.45">
      <c r="A16" s="80">
        <v>48</v>
      </c>
      <c r="B16" s="15">
        <v>0.54690000000000005</v>
      </c>
      <c r="C16" s="83"/>
      <c r="D16" s="83"/>
      <c r="E16" s="83">
        <f t="shared" si="0"/>
        <v>0.54690000000000005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4"/>
      <c r="M16" s="4"/>
      <c r="N16" s="4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6" x14ac:dyDescent="0.45">
      <c r="A17" s="80">
        <v>72</v>
      </c>
      <c r="B17" s="15">
        <v>0.54469999999999996</v>
      </c>
      <c r="C17" s="83"/>
      <c r="D17" s="83"/>
      <c r="E17" s="83">
        <f t="shared" si="0"/>
        <v>0.54469999999999996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6" x14ac:dyDescent="0.45">
      <c r="A18" s="80">
        <v>96</v>
      </c>
      <c r="B18" s="15">
        <v>0.54830000000000001</v>
      </c>
      <c r="C18" s="83"/>
      <c r="D18" s="83"/>
      <c r="E18" s="83">
        <f t="shared" si="0"/>
        <v>0.54830000000000001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6" x14ac:dyDescent="0.45">
      <c r="A19" s="80">
        <v>120</v>
      </c>
      <c r="B19" s="15">
        <v>0.54890000000000005</v>
      </c>
      <c r="C19" s="83"/>
      <c r="D19" s="83"/>
      <c r="E19" s="83">
        <f t="shared" si="0"/>
        <v>0.54890000000000005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6" x14ac:dyDescent="0.45">
      <c r="A20" s="80">
        <v>144</v>
      </c>
      <c r="B20" s="15">
        <v>0.54769999999999996</v>
      </c>
      <c r="C20" s="83"/>
      <c r="D20" s="83"/>
      <c r="E20" s="83">
        <f t="shared" si="0"/>
        <v>0.54769999999999996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6" x14ac:dyDescent="0.45">
      <c r="A21" s="80">
        <v>168</v>
      </c>
      <c r="B21" s="15">
        <v>0.54800000000000004</v>
      </c>
      <c r="C21" s="83"/>
      <c r="D21" s="83"/>
      <c r="E21" s="83">
        <f t="shared" si="0"/>
        <v>0.54800000000000004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6" x14ac:dyDescent="0.4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x14ac:dyDescent="0.45">
      <c r="H23" s="12"/>
      <c r="I23" s="12"/>
      <c r="J23" s="16">
        <f>(J15-J10)/J10*100</f>
        <v>-1.0641697558481293</v>
      </c>
      <c r="K23" s="16"/>
      <c r="L23" s="16"/>
      <c r="M23" s="16"/>
      <c r="N23" s="16"/>
      <c r="O23" s="16">
        <f>(O15-O10)/O10*100</f>
        <v>1.0006253908692884</v>
      </c>
      <c r="P23" s="16"/>
      <c r="Q23" s="16"/>
      <c r="R23" s="16"/>
      <c r="S23" s="16"/>
      <c r="T23" s="16">
        <f>(T15-T10)/T10*100</f>
        <v>-5.6816108035768664</v>
      </c>
      <c r="U23" s="16"/>
      <c r="V23" s="16">
        <f>(V15-V10)/V10*100</f>
        <v>-5.7515881798670705</v>
      </c>
    </row>
    <row r="24" spans="1:26" x14ac:dyDescent="0.45">
      <c r="B24" s="5"/>
      <c r="C24" s="5"/>
      <c r="D24" s="5"/>
      <c r="F24" s="5"/>
      <c r="G24" s="5"/>
      <c r="H24" s="5"/>
      <c r="I24" s="5"/>
      <c r="K24" s="9"/>
      <c r="L24" s="5"/>
      <c r="M24" s="5"/>
      <c r="N24" s="5"/>
      <c r="O24" s="9"/>
      <c r="P24" s="9"/>
      <c r="Q24" s="5"/>
      <c r="R24" s="5"/>
      <c r="S24" s="5"/>
      <c r="T24" s="11"/>
      <c r="U24" s="9"/>
      <c r="V24" s="22"/>
      <c r="W24" s="15"/>
      <c r="X24" s="124"/>
    </row>
    <row r="25" spans="1:26" x14ac:dyDescent="0.45">
      <c r="F25" s="5"/>
      <c r="G25" s="5"/>
      <c r="H25" s="5"/>
      <c r="I25" s="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</row>
    <row r="26" spans="1:26" x14ac:dyDescent="0.45">
      <c r="F26" s="5"/>
      <c r="G26" s="5"/>
      <c r="H26" s="5"/>
      <c r="I26" s="5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26" x14ac:dyDescent="0.45">
      <c r="F27" s="5"/>
      <c r="G27" s="5"/>
      <c r="H27" s="5"/>
      <c r="I27" s="5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26" x14ac:dyDescent="0.45">
      <c r="F28" s="5"/>
      <c r="G28" s="5"/>
      <c r="H28" s="5"/>
      <c r="I28" s="5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6" x14ac:dyDescent="0.45">
      <c r="F29" s="5"/>
      <c r="G29" s="5"/>
      <c r="H29" s="5"/>
      <c r="I29" s="5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26" x14ac:dyDescent="0.45">
      <c r="F30" s="5"/>
      <c r="G30" s="5"/>
      <c r="H30" s="5"/>
      <c r="I30" s="5"/>
    </row>
    <row r="31" spans="1:26" x14ac:dyDescent="0.45">
      <c r="F31" s="5"/>
      <c r="G31" s="5"/>
      <c r="H31" s="5"/>
      <c r="I31" s="5"/>
    </row>
    <row r="32" spans="1:26" x14ac:dyDescent="0.45">
      <c r="F32" s="5"/>
      <c r="G32" s="5"/>
      <c r="H32" s="5"/>
      <c r="I32" s="5"/>
    </row>
    <row r="33" spans="6:9" x14ac:dyDescent="0.45">
      <c r="F33" s="5"/>
      <c r="G33" s="5"/>
      <c r="H33" s="5"/>
      <c r="I33" s="5"/>
    </row>
    <row r="34" spans="6:9" x14ac:dyDescent="0.45">
      <c r="F34" s="5"/>
      <c r="G34" s="5"/>
      <c r="H34" s="5"/>
      <c r="I34" s="5"/>
    </row>
    <row r="35" spans="6:9" x14ac:dyDescent="0.45">
      <c r="F35" s="5"/>
      <c r="G35" s="5"/>
      <c r="H35" s="5"/>
      <c r="I35" s="5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D00-000000000000}"/>
    <hyperlink ref="B1" location="'Calculations file'!A1" display="'Calculations file'!A1" xr:uid="{00000000-0004-0000-0D00-000001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Z35"/>
  <sheetViews>
    <sheetView zoomScale="60" zoomScaleNormal="60" workbookViewId="0">
      <selection activeCell="A10" sqref="A10:A21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8" width="13.47265625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6.47265625" bestFit="1" customWidth="1"/>
    <col min="13" max="13" width="20.85546875" bestFit="1" customWidth="1"/>
    <col min="14" max="14" width="21.37890625" customWidth="1"/>
    <col min="15" max="15" width="14.76171875" customWidth="1"/>
    <col min="16" max="16" width="17.6171875" customWidth="1"/>
    <col min="17" max="17" width="15.37890625" customWidth="1"/>
    <col min="18" max="18" width="14.47265625" customWidth="1"/>
    <col min="23" max="23" width="12.234375" bestFit="1" customWidth="1"/>
    <col min="24" max="24" width="12.234375" customWidth="1"/>
    <col min="25" max="25" width="13.234375" bestFit="1" customWidth="1"/>
    <col min="26" max="26" width="8.6171875" bestFit="1" customWidth="1"/>
    <col min="27" max="27" width="18.6171875" bestFit="1" customWidth="1"/>
  </cols>
  <sheetData>
    <row r="1" spans="1:26" x14ac:dyDescent="0.45">
      <c r="A1" s="93" t="s">
        <v>82</v>
      </c>
      <c r="B1" s="94" t="s">
        <v>83</v>
      </c>
      <c r="C1" s="7"/>
    </row>
    <row r="2" spans="1:26" ht="14.1" x14ac:dyDescent="0.5">
      <c r="A2" s="1" t="s">
        <v>126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69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</row>
    <row r="5" spans="1:26" x14ac:dyDescent="0.45">
      <c r="A5" s="4" t="s">
        <v>65</v>
      </c>
      <c r="B5" s="8">
        <v>44203</v>
      </c>
      <c r="C5" s="72"/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S5" s="4"/>
    </row>
    <row r="6" spans="1:26" ht="14.1" x14ac:dyDescent="0.5">
      <c r="L6" s="1"/>
      <c r="M6" s="1"/>
      <c r="N6" s="1"/>
      <c r="O6" s="1"/>
      <c r="P6" s="1"/>
      <c r="Q6" s="1"/>
    </row>
    <row r="7" spans="1:26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</row>
    <row r="8" spans="1:26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</row>
    <row r="9" spans="1:26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</row>
    <row r="10" spans="1:26" x14ac:dyDescent="0.45">
      <c r="A10" s="80">
        <v>0</v>
      </c>
      <c r="B10" s="83"/>
      <c r="C10" s="83"/>
      <c r="D10" s="83"/>
      <c r="E10" s="83" t="e">
        <f>AVERAGE(B10:D10)</f>
        <v>#DIV/0!</v>
      </c>
      <c r="F10" s="83" t="e">
        <f t="shared" ref="F10:F21" si="0">_xlfn.STDEV.S(B10:D10)</f>
        <v>#DIV/0!</v>
      </c>
      <c r="G10" s="82"/>
      <c r="H10" s="82"/>
      <c r="I10" s="82"/>
      <c r="J10" s="84" t="e">
        <f>AVERAGE(G10:I10)</f>
        <v>#DIV/0!</v>
      </c>
      <c r="K10" s="84" t="e">
        <f>_xlfn.STDEV.S(G10:I10)</f>
        <v>#DIV/0!</v>
      </c>
      <c r="L10" s="82"/>
      <c r="M10" s="82"/>
      <c r="N10" s="82"/>
      <c r="O10" s="84" t="e">
        <f>AVERAGE(L10:N10)</f>
        <v>#DIV/0!</v>
      </c>
      <c r="P10" s="84" t="e">
        <f>_xlfn.STDEV.S(L10:N10)</f>
        <v>#DIV/0!</v>
      </c>
      <c r="Q10" s="82"/>
      <c r="R10" s="82"/>
      <c r="S10" s="82"/>
      <c r="T10" s="85" t="e">
        <f>AVERAGE(Q10:S10)</f>
        <v>#DIV/0!</v>
      </c>
      <c r="U10" s="85" t="e">
        <f>_xlfn.STDEV.S(Q10:S10)</f>
        <v>#DIV/0!</v>
      </c>
      <c r="V10" s="85" t="e">
        <f>J10*O10*T10/1000</f>
        <v>#DIV/0!</v>
      </c>
      <c r="W10" s="87"/>
      <c r="X10" s="88"/>
      <c r="Y10" s="89"/>
      <c r="Z10" s="90"/>
    </row>
    <row r="11" spans="1:26" x14ac:dyDescent="0.45">
      <c r="A11" s="80">
        <v>2</v>
      </c>
      <c r="B11" s="83"/>
      <c r="C11" s="83"/>
      <c r="D11" s="83"/>
      <c r="E11" s="83" t="e">
        <f t="shared" ref="E11:E21" si="1">AVERAGE(B11:D11)</f>
        <v>#DIV/0!</v>
      </c>
      <c r="F11" s="83" t="e">
        <f t="shared" si="0"/>
        <v>#DIV/0!</v>
      </c>
      <c r="G11" s="82"/>
      <c r="H11" s="82"/>
      <c r="I11" s="82"/>
      <c r="J11" s="84" t="e">
        <f t="shared" ref="J11:J21" si="2">AVERAGE(G11:I11)</f>
        <v>#DIV/0!</v>
      </c>
      <c r="K11" s="84" t="e">
        <f t="shared" ref="K11:K21" si="3">_xlfn.STDEV.S(G11:I11)</f>
        <v>#DIV/0!</v>
      </c>
      <c r="L11" s="82"/>
      <c r="M11" s="82"/>
      <c r="N11" s="82"/>
      <c r="O11" s="84" t="e">
        <f t="shared" ref="O11:O21" si="4">AVERAGE(L11:N11)</f>
        <v>#DIV/0!</v>
      </c>
      <c r="P11" s="84" t="e">
        <f t="shared" ref="P11:P21" si="5">_xlfn.STDEV.S(L11:N11)</f>
        <v>#DIV/0!</v>
      </c>
      <c r="Q11" s="82"/>
      <c r="R11" s="82"/>
      <c r="S11" s="82"/>
      <c r="T11" s="85" t="e">
        <f t="shared" ref="T11:T21" si="6">AVERAGE(Q11:S11)</f>
        <v>#DIV/0!</v>
      </c>
      <c r="U11" s="85" t="e">
        <f t="shared" ref="U11:U21" si="7">_xlfn.STDEV.S(Q11:S11)</f>
        <v>#DIV/0!</v>
      </c>
      <c r="V11" s="85" t="e">
        <f t="shared" ref="V11:V21" si="8">J11*O11*T11/1000</f>
        <v>#DIV/0!</v>
      </c>
      <c r="W11" s="87"/>
      <c r="X11" s="88"/>
      <c r="Y11" s="89"/>
      <c r="Z11" s="91"/>
    </row>
    <row r="12" spans="1:26" x14ac:dyDescent="0.45">
      <c r="A12" s="80">
        <v>4</v>
      </c>
      <c r="B12" s="83"/>
      <c r="C12" s="83"/>
      <c r="D12" s="83"/>
      <c r="E12" s="83" t="e">
        <f t="shared" si="1"/>
        <v>#DIV/0!</v>
      </c>
      <c r="F12" s="83" t="e">
        <f t="shared" si="0"/>
        <v>#DIV/0!</v>
      </c>
      <c r="G12" s="82"/>
      <c r="H12" s="82"/>
      <c r="I12" s="82"/>
      <c r="J12" s="84" t="e">
        <f t="shared" si="2"/>
        <v>#DIV/0!</v>
      </c>
      <c r="K12" s="84" t="e">
        <f t="shared" si="3"/>
        <v>#DIV/0!</v>
      </c>
      <c r="L12" s="82"/>
      <c r="M12" s="82"/>
      <c r="N12" s="82"/>
      <c r="O12" s="84" t="e">
        <f t="shared" si="4"/>
        <v>#DIV/0!</v>
      </c>
      <c r="P12" s="84" t="e">
        <f t="shared" si="5"/>
        <v>#DIV/0!</v>
      </c>
      <c r="Q12" s="82"/>
      <c r="R12" s="82"/>
      <c r="S12" s="82"/>
      <c r="T12" s="85" t="e">
        <f t="shared" si="6"/>
        <v>#DIV/0!</v>
      </c>
      <c r="U12" s="85" t="e">
        <f t="shared" si="7"/>
        <v>#DIV/0!</v>
      </c>
      <c r="V12" s="85" t="e">
        <f t="shared" si="8"/>
        <v>#DIV/0!</v>
      </c>
      <c r="W12" s="87"/>
      <c r="X12" s="88"/>
      <c r="Y12" s="89"/>
      <c r="Z12" s="91"/>
    </row>
    <row r="13" spans="1:26" x14ac:dyDescent="0.45">
      <c r="A13" s="80">
        <v>6</v>
      </c>
      <c r="B13" s="83"/>
      <c r="C13" s="83"/>
      <c r="D13" s="83"/>
      <c r="E13" s="83" t="e">
        <f t="shared" si="1"/>
        <v>#DIV/0!</v>
      </c>
      <c r="F13" s="83" t="e">
        <f t="shared" si="0"/>
        <v>#DIV/0!</v>
      </c>
      <c r="G13" s="82"/>
      <c r="H13" s="82"/>
      <c r="I13" s="82"/>
      <c r="J13" s="84" t="e">
        <f t="shared" si="2"/>
        <v>#DIV/0!</v>
      </c>
      <c r="K13" s="84" t="e">
        <f t="shared" si="3"/>
        <v>#DIV/0!</v>
      </c>
      <c r="L13" s="82"/>
      <c r="M13" s="82"/>
      <c r="N13" s="82"/>
      <c r="O13" s="84" t="e">
        <f t="shared" si="4"/>
        <v>#DIV/0!</v>
      </c>
      <c r="P13" s="84" t="e">
        <f t="shared" si="5"/>
        <v>#DIV/0!</v>
      </c>
      <c r="Q13" s="82"/>
      <c r="R13" s="82"/>
      <c r="S13" s="82"/>
      <c r="T13" s="85" t="e">
        <f t="shared" si="6"/>
        <v>#DIV/0!</v>
      </c>
      <c r="U13" s="85" t="e">
        <f t="shared" si="7"/>
        <v>#DIV/0!</v>
      </c>
      <c r="V13" s="85" t="e">
        <f t="shared" si="8"/>
        <v>#DIV/0!</v>
      </c>
      <c r="W13" s="87"/>
      <c r="X13" s="88"/>
      <c r="Y13" s="89"/>
      <c r="Z13" s="91"/>
    </row>
    <row r="14" spans="1:26" x14ac:dyDescent="0.45">
      <c r="A14" s="80"/>
      <c r="B14" s="83"/>
      <c r="C14" s="83"/>
      <c r="D14" s="83"/>
      <c r="E14" s="83" t="e">
        <f t="shared" si="1"/>
        <v>#DIV/0!</v>
      </c>
      <c r="F14" s="83" t="e">
        <f t="shared" si="0"/>
        <v>#DIV/0!</v>
      </c>
      <c r="G14" s="84"/>
      <c r="H14" s="84"/>
      <c r="I14" s="84"/>
      <c r="J14" s="84" t="e">
        <f t="shared" si="2"/>
        <v>#DIV/0!</v>
      </c>
      <c r="K14" s="84" t="e">
        <f t="shared" si="3"/>
        <v>#DIV/0!</v>
      </c>
      <c r="L14" s="83"/>
      <c r="M14" s="83"/>
      <c r="N14" s="83"/>
      <c r="O14" s="84" t="e">
        <f t="shared" si="4"/>
        <v>#DIV/0!</v>
      </c>
      <c r="P14" s="84" t="e">
        <f t="shared" si="5"/>
        <v>#DIV/0!</v>
      </c>
      <c r="Q14" s="83"/>
      <c r="R14" s="83"/>
      <c r="S14" s="83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26" x14ac:dyDescent="0.45">
      <c r="A15" s="80">
        <v>24</v>
      </c>
      <c r="B15" s="83"/>
      <c r="C15" s="83"/>
      <c r="D15" s="83"/>
      <c r="E15" s="83" t="e">
        <f t="shared" si="1"/>
        <v>#DIV/0!</v>
      </c>
      <c r="F15" s="83" t="e">
        <f t="shared" si="0"/>
        <v>#DIV/0!</v>
      </c>
      <c r="G15" s="84"/>
      <c r="H15" s="84"/>
      <c r="I15" s="84"/>
      <c r="J15" s="84" t="e">
        <f t="shared" si="2"/>
        <v>#DIV/0!</v>
      </c>
      <c r="K15" s="84" t="e">
        <f t="shared" si="3"/>
        <v>#DIV/0!</v>
      </c>
      <c r="L15" s="83"/>
      <c r="M15" s="83"/>
      <c r="N15" s="83"/>
      <c r="O15" s="84" t="e">
        <f t="shared" si="4"/>
        <v>#DIV/0!</v>
      </c>
      <c r="P15" s="84" t="e">
        <f t="shared" si="5"/>
        <v>#DIV/0!</v>
      </c>
      <c r="Q15" s="83"/>
      <c r="R15" s="83"/>
      <c r="S15" s="83"/>
      <c r="T15" s="85" t="e">
        <f t="shared" si="6"/>
        <v>#DIV/0!</v>
      </c>
      <c r="U15" s="85" t="e">
        <f t="shared" si="7"/>
        <v>#DIV/0!</v>
      </c>
      <c r="V15" s="85" t="e">
        <f t="shared" si="8"/>
        <v>#DIV/0!</v>
      </c>
      <c r="W15" s="87"/>
      <c r="X15" s="88"/>
      <c r="Y15" s="89"/>
      <c r="Z15" s="92"/>
    </row>
    <row r="16" spans="1:26" x14ac:dyDescent="0.45">
      <c r="A16" s="80">
        <v>48</v>
      </c>
      <c r="B16" s="83"/>
      <c r="C16" s="83"/>
      <c r="D16" s="83"/>
      <c r="E16" s="83" t="e">
        <f t="shared" si="1"/>
        <v>#DIV/0!</v>
      </c>
      <c r="F16" s="83" t="e">
        <f t="shared" si="0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6" x14ac:dyDescent="0.45">
      <c r="A17" s="80">
        <v>72</v>
      </c>
      <c r="B17" s="83"/>
      <c r="C17" s="83"/>
      <c r="D17" s="83"/>
      <c r="E17" s="83" t="e">
        <f t="shared" si="1"/>
        <v>#DIV/0!</v>
      </c>
      <c r="F17" s="83" t="e">
        <f t="shared" si="0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6" x14ac:dyDescent="0.45">
      <c r="A18" s="80">
        <v>96</v>
      </c>
      <c r="B18" s="83"/>
      <c r="C18" s="83"/>
      <c r="D18" s="83"/>
      <c r="E18" s="83" t="e">
        <f t="shared" si="1"/>
        <v>#DIV/0!</v>
      </c>
      <c r="F18" s="83" t="e">
        <f t="shared" si="0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6" x14ac:dyDescent="0.45">
      <c r="A19" s="80">
        <v>120</v>
      </c>
      <c r="B19" s="83"/>
      <c r="C19" s="83"/>
      <c r="D19" s="83"/>
      <c r="E19" s="83" t="e">
        <f t="shared" si="1"/>
        <v>#DIV/0!</v>
      </c>
      <c r="F19" s="83" t="e">
        <f t="shared" si="0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6" x14ac:dyDescent="0.45">
      <c r="A20" s="80">
        <v>144</v>
      </c>
      <c r="B20" s="83"/>
      <c r="C20" s="83"/>
      <c r="D20" s="83"/>
      <c r="E20" s="83" t="e">
        <f t="shared" si="1"/>
        <v>#DIV/0!</v>
      </c>
      <c r="F20" s="83" t="e">
        <f t="shared" si="0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6" x14ac:dyDescent="0.45">
      <c r="A21" s="80">
        <v>168</v>
      </c>
      <c r="B21" s="83"/>
      <c r="C21" s="83"/>
      <c r="D21" s="83"/>
      <c r="E21" s="83" t="e">
        <f t="shared" si="1"/>
        <v>#DIV/0!</v>
      </c>
      <c r="F21" s="83" t="e">
        <f t="shared" si="0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6" x14ac:dyDescent="0.4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x14ac:dyDescent="0.45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x14ac:dyDescent="0.45">
      <c r="B24" s="5"/>
      <c r="C24" s="5"/>
      <c r="D24" s="5"/>
      <c r="F24" s="5"/>
      <c r="G24" s="5"/>
      <c r="H24" s="5"/>
      <c r="I24" s="5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</row>
    <row r="25" spans="1:26" x14ac:dyDescent="0.45">
      <c r="F25" s="5"/>
      <c r="G25" s="5"/>
      <c r="H25" s="5"/>
      <c r="I25" s="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</row>
    <row r="26" spans="1:26" x14ac:dyDescent="0.45">
      <c r="F26" s="5"/>
      <c r="G26" s="5"/>
      <c r="H26" s="5"/>
      <c r="I26" s="5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26" x14ac:dyDescent="0.45">
      <c r="F27" s="5"/>
      <c r="G27" s="5"/>
      <c r="H27" s="5"/>
      <c r="I27" s="5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26" x14ac:dyDescent="0.45">
      <c r="F28" s="5"/>
      <c r="G28" s="5"/>
      <c r="H28" s="5"/>
      <c r="I28" s="5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6" x14ac:dyDescent="0.45">
      <c r="F29" s="5"/>
      <c r="G29" s="5"/>
      <c r="H29" s="5"/>
      <c r="I29" s="5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26" x14ac:dyDescent="0.45">
      <c r="F30" s="5"/>
      <c r="G30" s="5"/>
      <c r="H30" s="5"/>
      <c r="I30" s="5"/>
    </row>
    <row r="31" spans="1:26" x14ac:dyDescent="0.45">
      <c r="F31" s="5"/>
      <c r="G31" s="5"/>
      <c r="H31" s="5"/>
      <c r="I31" s="5"/>
    </row>
    <row r="32" spans="1:26" x14ac:dyDescent="0.45">
      <c r="F32" s="5"/>
      <c r="G32" s="5"/>
      <c r="H32" s="5"/>
      <c r="I32" s="5"/>
    </row>
    <row r="33" spans="6:9" x14ac:dyDescent="0.45">
      <c r="F33" s="5"/>
      <c r="G33" s="5"/>
      <c r="H33" s="5"/>
      <c r="I33" s="5"/>
    </row>
    <row r="34" spans="6:9" x14ac:dyDescent="0.45">
      <c r="F34" s="5"/>
      <c r="G34" s="5"/>
      <c r="H34" s="5"/>
      <c r="I34" s="5"/>
    </row>
    <row r="35" spans="6:9" x14ac:dyDescent="0.45">
      <c r="F35" s="5"/>
      <c r="G35" s="5"/>
      <c r="H35" s="5"/>
      <c r="I35" s="5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E00-000000000000}"/>
    <hyperlink ref="B1" location="'Calculations file'!A1" display="'Calculations file'!A1" xr:uid="{00000000-0004-0000-0E00-000001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AB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5.37890625" bestFit="1" customWidth="1"/>
    <col min="9" max="9" width="13.234375" bestFit="1" customWidth="1"/>
    <col min="10" max="10" width="11.6171875" bestFit="1" customWidth="1"/>
    <col min="11" max="11" width="18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6.234375" bestFit="1" customWidth="1"/>
    <col min="24" max="24" width="14" customWidth="1"/>
    <col min="27" max="27" width="19" customWidth="1"/>
  </cols>
  <sheetData>
    <row r="1" spans="1:28" x14ac:dyDescent="0.45">
      <c r="A1" s="93" t="s">
        <v>82</v>
      </c>
      <c r="B1" s="94" t="s">
        <v>83</v>
      </c>
      <c r="C1" s="7"/>
    </row>
    <row r="2" spans="1:28" ht="14.1" x14ac:dyDescent="0.5">
      <c r="A2" s="1" t="s">
        <v>127</v>
      </c>
      <c r="B2" s="1"/>
      <c r="C2" s="1"/>
    </row>
    <row r="3" spans="1:28" ht="14.1" x14ac:dyDescent="0.5">
      <c r="A3" s="1"/>
      <c r="B3" s="1"/>
      <c r="C3" s="1"/>
    </row>
    <row r="4" spans="1:28" ht="30" x14ac:dyDescent="0.45">
      <c r="A4" s="27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W4" s="60"/>
      <c r="X4" s="60"/>
      <c r="Y4" s="60"/>
      <c r="Z4" s="60"/>
      <c r="AA4" s="60"/>
      <c r="AB4" s="60"/>
    </row>
    <row r="5" spans="1:28" x14ac:dyDescent="0.45">
      <c r="A5" s="4" t="s">
        <v>17</v>
      </c>
      <c r="B5" s="8">
        <v>44203</v>
      </c>
      <c r="C5" s="72">
        <v>0.4458333333333333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W5" s="49"/>
      <c r="X5" s="20"/>
      <c r="Y5" s="20"/>
      <c r="Z5" s="20"/>
      <c r="AA5" s="56"/>
      <c r="AB5" s="56"/>
    </row>
    <row r="6" spans="1:28" ht="14.1" x14ac:dyDescent="0.5">
      <c r="K6" s="1"/>
      <c r="L6" s="1"/>
      <c r="M6" s="1"/>
      <c r="N6" s="1"/>
      <c r="O6" s="1"/>
      <c r="P6" s="1"/>
      <c r="W6" s="49"/>
      <c r="X6" s="20"/>
      <c r="Y6" s="20"/>
      <c r="Z6" s="20"/>
      <c r="AA6" s="21"/>
      <c r="AB6" s="21"/>
    </row>
    <row r="7" spans="1:28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B7" s="21"/>
    </row>
    <row r="8" spans="1:28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B8" s="21"/>
    </row>
    <row r="9" spans="1:28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B9" s="21"/>
    </row>
    <row r="10" spans="1:28" x14ac:dyDescent="0.45">
      <c r="A10" s="80">
        <v>0</v>
      </c>
      <c r="B10" s="15">
        <v>0.56200000000000006</v>
      </c>
      <c r="C10" s="83"/>
      <c r="D10" s="83"/>
      <c r="E10" s="83">
        <f t="shared" ref="E10:E21" si="0">AVERAGE(B10:D10)</f>
        <v>0.56200000000000006</v>
      </c>
      <c r="F10" s="83" t="e">
        <f t="shared" ref="F10:F21" si="1">_xlfn.STDEV.S(B10:D10)</f>
        <v>#DIV/0!</v>
      </c>
      <c r="G10" s="5">
        <v>10.368</v>
      </c>
      <c r="H10" s="5">
        <v>10.589</v>
      </c>
      <c r="I10" s="5">
        <v>10.369</v>
      </c>
      <c r="J10" s="84">
        <f>AVERAGE(G10:I10)</f>
        <v>10.442</v>
      </c>
      <c r="K10" s="84">
        <f>_xlfn.STDEV.S(G10:I10)</f>
        <v>0.12730671624073905</v>
      </c>
      <c r="L10" s="5">
        <v>10.202999999999999</v>
      </c>
      <c r="M10" s="5">
        <v>10.385999999999999</v>
      </c>
      <c r="N10" s="5">
        <v>10.253</v>
      </c>
      <c r="O10" s="84">
        <f>AVERAGE(L10:N10)</f>
        <v>10.280666666666667</v>
      </c>
      <c r="P10" s="84">
        <f>_xlfn.STDEV.S(L10:N10)</f>
        <v>9.4585058721413789E-2</v>
      </c>
      <c r="Q10" s="5">
        <v>5.2990000000000004</v>
      </c>
      <c r="R10" s="5">
        <v>5.4459999999999997</v>
      </c>
      <c r="S10" s="5">
        <v>5.3470000000000004</v>
      </c>
      <c r="T10" s="85">
        <f>AVERAGE(Q10:S10)</f>
        <v>5.3640000000000008</v>
      </c>
      <c r="U10" s="85">
        <f>_xlfn.STDEV.S(Q10:S10)</f>
        <v>7.4959989327640295E-2</v>
      </c>
      <c r="V10" s="85">
        <f>J10*O10*T10/1000</f>
        <v>0.57582926923200006</v>
      </c>
      <c r="W10" s="87"/>
      <c r="X10" s="88"/>
      <c r="Y10" s="89"/>
      <c r="Z10" s="90"/>
      <c r="AB10" s="21"/>
    </row>
    <row r="11" spans="1:28" x14ac:dyDescent="0.45">
      <c r="A11" s="80">
        <v>2</v>
      </c>
      <c r="B11" s="15">
        <v>0.57299999999999995</v>
      </c>
      <c r="C11" s="83"/>
      <c r="D11" s="83"/>
      <c r="E11" s="83">
        <f t="shared" si="0"/>
        <v>0.57299999999999995</v>
      </c>
      <c r="F11" s="83" t="e">
        <f t="shared" si="1"/>
        <v>#DIV/0!</v>
      </c>
      <c r="G11" s="5">
        <v>10.396000000000001</v>
      </c>
      <c r="H11" s="5">
        <v>10.659000000000001</v>
      </c>
      <c r="I11" s="5">
        <v>10.372</v>
      </c>
      <c r="J11" s="84">
        <f t="shared" ref="J11:J21" si="2">AVERAGE(G11:I11)</f>
        <v>10.475666666666667</v>
      </c>
      <c r="K11" s="84">
        <f t="shared" ref="K11:K21" si="3">_xlfn.STDEV.S(G11:I11)</f>
        <v>0.15922416064571798</v>
      </c>
      <c r="L11" s="100">
        <v>10.406000000000001</v>
      </c>
      <c r="M11" s="100">
        <v>10.321</v>
      </c>
      <c r="N11" s="100">
        <v>10.409000000000001</v>
      </c>
      <c r="O11" s="84">
        <f t="shared" ref="O11:O21" si="4">AVERAGE(L11:N11)</f>
        <v>10.378666666666668</v>
      </c>
      <c r="P11" s="84">
        <f t="shared" ref="P11:P21" si="5">_xlfn.STDEV.S(L11:N11)</f>
        <v>4.9963319879021112E-2</v>
      </c>
      <c r="Q11" s="5">
        <v>5.2089999999999996</v>
      </c>
      <c r="R11" s="5">
        <v>5.2480000000000002</v>
      </c>
      <c r="S11" s="5">
        <v>5.33</v>
      </c>
      <c r="T11" s="85">
        <f t="shared" ref="T11:T21" si="6">AVERAGE(Q11:S11)</f>
        <v>5.2623333333333333</v>
      </c>
      <c r="U11" s="85">
        <f t="shared" ref="U11:U21" si="7">_xlfn.STDEV.S(Q11:S11)</f>
        <v>6.1760289291205188E-2</v>
      </c>
      <c r="V11" s="85">
        <f t="shared" ref="V11:V21" si="8">J11*O11*T11/1000</f>
        <v>0.57213904791348158</v>
      </c>
      <c r="W11" s="87"/>
      <c r="X11" s="88"/>
      <c r="Y11" s="89"/>
      <c r="Z11" s="91"/>
      <c r="AB11" s="20"/>
    </row>
    <row r="12" spans="1:28" x14ac:dyDescent="0.45">
      <c r="A12" s="80">
        <v>4</v>
      </c>
      <c r="B12" s="15">
        <v>0.58009999999999995</v>
      </c>
      <c r="C12" s="83"/>
      <c r="D12" s="83"/>
      <c r="E12" s="83">
        <f t="shared" si="0"/>
        <v>0.58009999999999995</v>
      </c>
      <c r="F12" s="83" t="e">
        <f t="shared" si="1"/>
        <v>#DIV/0!</v>
      </c>
      <c r="G12" s="5">
        <v>10.5</v>
      </c>
      <c r="H12" s="5">
        <v>10.675000000000001</v>
      </c>
      <c r="I12" s="5">
        <v>10.430999999999999</v>
      </c>
      <c r="J12" s="84">
        <f t="shared" si="2"/>
        <v>10.535333333333334</v>
      </c>
      <c r="K12" s="84">
        <f t="shared" si="3"/>
        <v>0.12577890655166915</v>
      </c>
      <c r="L12" s="100">
        <v>10.414</v>
      </c>
      <c r="M12" s="100">
        <v>10.516999999999999</v>
      </c>
      <c r="N12" s="100">
        <v>10.31</v>
      </c>
      <c r="O12" s="84">
        <f t="shared" si="4"/>
        <v>10.413666666666666</v>
      </c>
      <c r="P12" s="84">
        <f t="shared" si="5"/>
        <v>0.10350040257570609</v>
      </c>
      <c r="Q12" s="5">
        <v>5.4420000000000002</v>
      </c>
      <c r="R12" s="5">
        <v>5.3529999999999998</v>
      </c>
      <c r="S12" s="5">
        <v>5.3339999999999996</v>
      </c>
      <c r="T12" s="85">
        <f t="shared" si="6"/>
        <v>5.3763333333333323</v>
      </c>
      <c r="U12" s="85">
        <f t="shared" si="7"/>
        <v>5.7657031950433986E-2</v>
      </c>
      <c r="V12" s="85">
        <f t="shared" si="8"/>
        <v>0.58984532329385175</v>
      </c>
      <c r="W12" s="87"/>
      <c r="X12" s="88"/>
      <c r="Y12" s="89"/>
      <c r="Z12" s="91"/>
      <c r="AB12" s="12"/>
    </row>
    <row r="13" spans="1:28" x14ac:dyDescent="0.45">
      <c r="A13" s="80">
        <v>6</v>
      </c>
      <c r="B13" s="15">
        <v>0.58069999999999999</v>
      </c>
      <c r="C13" s="83"/>
      <c r="D13" s="83"/>
      <c r="E13" s="83">
        <f t="shared" si="0"/>
        <v>0.58069999999999999</v>
      </c>
      <c r="F13" s="83" t="e">
        <f t="shared" si="1"/>
        <v>#DIV/0!</v>
      </c>
      <c r="G13" s="5">
        <v>10.57</v>
      </c>
      <c r="H13" s="5">
        <v>10.794</v>
      </c>
      <c r="I13" s="5">
        <v>10.500999999999999</v>
      </c>
      <c r="J13" s="84">
        <f t="shared" si="2"/>
        <v>10.621666666666668</v>
      </c>
      <c r="K13" s="84">
        <f t="shared" si="3"/>
        <v>0.15318072115424144</v>
      </c>
      <c r="L13" s="100">
        <v>10.398</v>
      </c>
      <c r="M13" s="100">
        <v>10.449</v>
      </c>
      <c r="N13" s="100">
        <v>10.345000000000001</v>
      </c>
      <c r="O13" s="84">
        <f t="shared" si="4"/>
        <v>10.397333333333334</v>
      </c>
      <c r="P13" s="84">
        <f t="shared" si="5"/>
        <v>5.2003205029433439E-2</v>
      </c>
      <c r="Q13" s="5">
        <v>5.46</v>
      </c>
      <c r="R13" s="5">
        <v>5.476</v>
      </c>
      <c r="S13" s="5">
        <v>5.431</v>
      </c>
      <c r="T13" s="85">
        <f t="shared" si="6"/>
        <v>5.4556666666666667</v>
      </c>
      <c r="U13" s="85">
        <f t="shared" si="7"/>
        <v>2.2810816147900793E-2</v>
      </c>
      <c r="V13" s="85">
        <f t="shared" si="8"/>
        <v>0.60250750816148158</v>
      </c>
      <c r="W13" s="87"/>
      <c r="X13" s="88"/>
      <c r="Y13" s="89"/>
      <c r="Z13" s="91"/>
    </row>
    <row r="14" spans="1:28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15"/>
      <c r="H14" s="15"/>
      <c r="I14" s="15"/>
      <c r="J14" s="84" t="e">
        <f t="shared" si="2"/>
        <v>#DIV/0!</v>
      </c>
      <c r="K14" s="84" t="e">
        <f t="shared" si="3"/>
        <v>#DIV/0!</v>
      </c>
      <c r="L14" s="101"/>
      <c r="M14" s="101"/>
      <c r="N14" s="101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28" x14ac:dyDescent="0.45">
      <c r="A15" s="80">
        <v>24</v>
      </c>
      <c r="B15" s="15">
        <v>0.5867</v>
      </c>
      <c r="C15" s="83"/>
      <c r="D15" s="83"/>
      <c r="E15" s="83">
        <f t="shared" si="0"/>
        <v>0.5867</v>
      </c>
      <c r="F15" s="83" t="e">
        <f t="shared" si="1"/>
        <v>#DIV/0!</v>
      </c>
      <c r="G15" s="15">
        <v>10.577</v>
      </c>
      <c r="H15" s="15">
        <v>10.744999999999999</v>
      </c>
      <c r="I15" s="15">
        <v>10.558999999999999</v>
      </c>
      <c r="J15" s="84">
        <f t="shared" si="2"/>
        <v>10.627000000000001</v>
      </c>
      <c r="K15" s="84">
        <f t="shared" si="3"/>
        <v>0.10258654882585708</v>
      </c>
      <c r="L15" s="101">
        <v>10.319000000000001</v>
      </c>
      <c r="M15" s="101">
        <v>10.558</v>
      </c>
      <c r="N15" s="101">
        <v>10.404</v>
      </c>
      <c r="O15" s="84">
        <f t="shared" si="4"/>
        <v>10.427000000000001</v>
      </c>
      <c r="P15" s="84">
        <f t="shared" si="5"/>
        <v>0.12114866899805334</v>
      </c>
      <c r="Q15" s="15">
        <v>5.4379999999999997</v>
      </c>
      <c r="R15" s="15">
        <v>5.5860000000000003</v>
      </c>
      <c r="S15" s="15">
        <v>5.4379999999999997</v>
      </c>
      <c r="T15" s="85">
        <f t="shared" si="6"/>
        <v>5.487333333333333</v>
      </c>
      <c r="U15" s="85">
        <f t="shared" si="7"/>
        <v>8.5447839840064946E-2</v>
      </c>
      <c r="V15" s="85">
        <f t="shared" si="8"/>
        <v>0.60803894493266675</v>
      </c>
      <c r="W15" s="87"/>
      <c r="X15" s="88"/>
      <c r="Y15" s="89"/>
      <c r="Z15" s="92"/>
    </row>
    <row r="16" spans="1:28" x14ac:dyDescent="0.45">
      <c r="A16" s="80">
        <v>48</v>
      </c>
      <c r="B16" s="15">
        <v>0.58679999999999999</v>
      </c>
      <c r="C16" s="83"/>
      <c r="D16" s="83"/>
      <c r="E16" s="83">
        <f t="shared" si="0"/>
        <v>0.58679999999999999</v>
      </c>
      <c r="F16" s="83" t="e">
        <f t="shared" si="1"/>
        <v>#DIV/0!</v>
      </c>
      <c r="G16" s="100"/>
      <c r="H16" s="100"/>
      <c r="I16" s="100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6" x14ac:dyDescent="0.45">
      <c r="A17" s="80">
        <v>72</v>
      </c>
      <c r="B17" s="15">
        <v>0.5857</v>
      </c>
      <c r="C17" s="83"/>
      <c r="D17" s="83"/>
      <c r="E17" s="83">
        <f t="shared" si="0"/>
        <v>0.5857</v>
      </c>
      <c r="F17" s="83" t="e">
        <f t="shared" si="1"/>
        <v>#DIV/0!</v>
      </c>
      <c r="G17" s="100"/>
      <c r="H17" s="100"/>
      <c r="I17" s="100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6" x14ac:dyDescent="0.45">
      <c r="A18" s="80">
        <v>96</v>
      </c>
      <c r="B18" s="15">
        <v>0.58520000000000005</v>
      </c>
      <c r="C18" s="83"/>
      <c r="D18" s="83"/>
      <c r="E18" s="83">
        <f t="shared" si="0"/>
        <v>0.58520000000000005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6" x14ac:dyDescent="0.45">
      <c r="A19" s="80">
        <v>120</v>
      </c>
      <c r="B19" s="15">
        <v>0.58509999999999995</v>
      </c>
      <c r="C19" s="83"/>
      <c r="D19" s="83"/>
      <c r="E19" s="83">
        <f t="shared" si="0"/>
        <v>0.58509999999999995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6" x14ac:dyDescent="0.45">
      <c r="A20" s="80">
        <v>144</v>
      </c>
      <c r="B20" s="15">
        <v>0.58479999999999999</v>
      </c>
      <c r="C20" s="83"/>
      <c r="D20" s="83"/>
      <c r="E20" s="83">
        <f t="shared" si="0"/>
        <v>0.58479999999999999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6" x14ac:dyDescent="0.45">
      <c r="A21" s="80">
        <v>168</v>
      </c>
      <c r="B21" s="15">
        <v>0.58460000000000001</v>
      </c>
      <c r="C21" s="83"/>
      <c r="D21" s="83"/>
      <c r="E21" s="83">
        <f t="shared" si="0"/>
        <v>0.58460000000000001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6" x14ac:dyDescent="0.45"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6" x14ac:dyDescent="0.45">
      <c r="G23" s="12"/>
      <c r="H23" s="12"/>
      <c r="I23" s="12"/>
      <c r="J23" s="16">
        <f>(J15-J10)/J10*100</f>
        <v>1.7716912468875741</v>
      </c>
      <c r="K23" s="16"/>
      <c r="L23" s="16"/>
      <c r="M23" s="16"/>
      <c r="N23" s="16"/>
      <c r="O23" s="16">
        <f>(O15-O10)/O10*100</f>
        <v>1.4233836975552936</v>
      </c>
      <c r="P23" s="16"/>
      <c r="Q23" s="16"/>
      <c r="R23" s="16"/>
      <c r="S23" s="16"/>
      <c r="T23" s="16">
        <f>(T15-T10)/T10*100</f>
        <v>2.2992791449167069</v>
      </c>
      <c r="U23" s="16"/>
      <c r="V23" s="16">
        <f>(V15-V10)/V10*100</f>
        <v>5.5936155769965721</v>
      </c>
    </row>
    <row r="24" spans="1:26" x14ac:dyDescent="0.45">
      <c r="G24" s="12"/>
      <c r="H24" s="12"/>
      <c r="I24" s="12"/>
      <c r="J24" s="12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</row>
    <row r="25" spans="1:26" x14ac:dyDescent="0.45">
      <c r="G25" s="12"/>
      <c r="H25" s="12"/>
      <c r="I25" s="12"/>
      <c r="J25" s="12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</row>
    <row r="26" spans="1:26" x14ac:dyDescent="0.45"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26" x14ac:dyDescent="0.45"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26" x14ac:dyDescent="0.45"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6" x14ac:dyDescent="0.45"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F00-000000000000}"/>
    <hyperlink ref="B1" location="'Calculations file'!A1" display="'Calculations file'!A1" xr:uid="{00000000-0004-0000-0F00-000001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AC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5.37890625" bestFit="1" customWidth="1"/>
    <col min="9" max="9" width="11.6171875" bestFit="1" customWidth="1"/>
    <col min="10" max="10" width="18.47265625" bestFit="1" customWidth="1"/>
    <col min="11" max="11" width="16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4" max="24" width="13" customWidth="1"/>
    <col min="27" max="27" width="23.234375" customWidth="1"/>
  </cols>
  <sheetData>
    <row r="1" spans="1:29" x14ac:dyDescent="0.45">
      <c r="A1" s="93" t="s">
        <v>82</v>
      </c>
      <c r="B1" s="94" t="s">
        <v>83</v>
      </c>
      <c r="C1" s="7"/>
    </row>
    <row r="2" spans="1:29" ht="14.1" x14ac:dyDescent="0.5">
      <c r="A2" s="1" t="s">
        <v>128</v>
      </c>
      <c r="B2" s="1"/>
      <c r="C2" s="1"/>
    </row>
    <row r="3" spans="1:29" ht="14.1" x14ac:dyDescent="0.5">
      <c r="A3" s="1"/>
      <c r="B3" s="1"/>
      <c r="C3" s="1"/>
    </row>
    <row r="4" spans="1:29" ht="30" x14ac:dyDescent="0.45">
      <c r="A4" s="27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W4" s="60"/>
      <c r="X4" s="60"/>
      <c r="Y4" s="60"/>
      <c r="Z4" s="60"/>
      <c r="AA4" s="60"/>
      <c r="AB4" s="60"/>
      <c r="AC4" s="12"/>
    </row>
    <row r="5" spans="1:29" x14ac:dyDescent="0.45">
      <c r="A5" s="4" t="s">
        <v>22</v>
      </c>
      <c r="B5" s="8">
        <v>44203</v>
      </c>
      <c r="C5" s="72">
        <v>0.45347222222222222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W5" s="49"/>
      <c r="X5" s="20"/>
      <c r="Y5" s="20"/>
      <c r="Z5" s="20"/>
      <c r="AA5" s="56"/>
      <c r="AB5" s="56"/>
      <c r="AC5" s="12"/>
    </row>
    <row r="6" spans="1:29" ht="14.1" x14ac:dyDescent="0.5">
      <c r="K6" s="1"/>
      <c r="L6" s="1"/>
      <c r="M6" s="1"/>
      <c r="N6" s="1"/>
      <c r="O6" s="1"/>
      <c r="P6" s="62"/>
      <c r="W6" s="49"/>
      <c r="X6" s="20"/>
      <c r="Y6" s="20"/>
      <c r="Z6" s="20"/>
      <c r="AA6" s="21"/>
      <c r="AB6" s="21"/>
      <c r="AC6" s="12"/>
    </row>
    <row r="7" spans="1:29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B7" s="21"/>
      <c r="AC7" s="12"/>
    </row>
    <row r="8" spans="1:29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B8" s="21"/>
      <c r="AC8" s="12"/>
    </row>
    <row r="9" spans="1:29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B9" s="21"/>
      <c r="AC9" s="12"/>
    </row>
    <row r="10" spans="1:29" x14ac:dyDescent="0.45">
      <c r="A10" s="80">
        <v>0</v>
      </c>
      <c r="B10" s="15">
        <v>0.57199999999999995</v>
      </c>
      <c r="C10" s="83"/>
      <c r="D10" s="83"/>
      <c r="E10" s="83">
        <f t="shared" ref="E10:E21" si="0">AVERAGE(B10:D10)</f>
        <v>0.57199999999999995</v>
      </c>
      <c r="F10" s="83" t="e">
        <f t="shared" ref="F10:F21" si="1">_xlfn.STDEV.S(B10:D10)</f>
        <v>#DIV/0!</v>
      </c>
      <c r="G10" s="5">
        <v>10.295999999999999</v>
      </c>
      <c r="H10" s="5">
        <v>10.525</v>
      </c>
      <c r="I10" s="5">
        <v>10.231999999999999</v>
      </c>
      <c r="J10" s="84">
        <f>AVERAGE(G10:I10)</f>
        <v>10.350999999999999</v>
      </c>
      <c r="K10" s="84">
        <f>_xlfn.STDEV.S(G10:I10)</f>
        <v>0.1540486936004333</v>
      </c>
      <c r="L10" s="5">
        <v>10.087999999999999</v>
      </c>
      <c r="M10" s="5">
        <v>10.207000000000001</v>
      </c>
      <c r="N10" s="5">
        <v>10.106</v>
      </c>
      <c r="O10" s="84">
        <f>AVERAGE(L10:N10)</f>
        <v>10.133666666666668</v>
      </c>
      <c r="P10" s="84">
        <f>_xlfn.STDEV.S(L10:N10)</f>
        <v>6.4143069254077853E-2</v>
      </c>
      <c r="Q10" s="5">
        <v>5.351</v>
      </c>
      <c r="R10" s="5">
        <v>5.4320000000000004</v>
      </c>
      <c r="S10" s="5">
        <v>5.3170000000000002</v>
      </c>
      <c r="T10" s="85">
        <f>AVERAGE(Q10:S10)</f>
        <v>5.3666666666666671</v>
      </c>
      <c r="U10" s="85">
        <f>_xlfn.STDEV.S(Q10:S10)</f>
        <v>5.9079043097644612E-2</v>
      </c>
      <c r="V10" s="85">
        <f>J10*O10*T10/1000</f>
        <v>0.56292889901111121</v>
      </c>
      <c r="W10" s="87"/>
      <c r="X10" s="88"/>
      <c r="Y10" s="89"/>
      <c r="Z10" s="90"/>
      <c r="AB10" s="21"/>
      <c r="AC10" s="12"/>
    </row>
    <row r="11" spans="1:29" x14ac:dyDescent="0.45">
      <c r="A11" s="80">
        <v>2</v>
      </c>
      <c r="B11" s="15">
        <v>0.57999999999999996</v>
      </c>
      <c r="C11" s="83"/>
      <c r="D11" s="83"/>
      <c r="E11" s="83">
        <f t="shared" si="0"/>
        <v>0.57999999999999996</v>
      </c>
      <c r="F11" s="83" t="e">
        <f t="shared" si="1"/>
        <v>#DIV/0!</v>
      </c>
      <c r="G11" s="5">
        <v>10.446</v>
      </c>
      <c r="H11" s="5">
        <v>10.667999999999999</v>
      </c>
      <c r="I11" s="5">
        <v>10.448</v>
      </c>
      <c r="J11" s="84">
        <f t="shared" ref="J11:J21" si="2">AVERAGE(G11:I11)</f>
        <v>10.520666666666665</v>
      </c>
      <c r="K11" s="84">
        <f t="shared" ref="K11:K21" si="3">_xlfn.STDEV.S(G11:I11)</f>
        <v>0.12759832809771929</v>
      </c>
      <c r="L11" s="5">
        <v>10.39</v>
      </c>
      <c r="M11" s="5">
        <v>10.318</v>
      </c>
      <c r="N11" s="5">
        <v>10.409000000000001</v>
      </c>
      <c r="O11" s="84">
        <f t="shared" ref="O11:O21" si="4">AVERAGE(L11:N11)</f>
        <v>10.372333333333332</v>
      </c>
      <c r="P11" s="84">
        <f t="shared" ref="P11:P21" si="5">_xlfn.STDEV.S(L11:N11)</f>
        <v>4.8003472096645156E-2</v>
      </c>
      <c r="Q11" s="5">
        <v>5.4210000000000003</v>
      </c>
      <c r="R11" s="5">
        <v>5.3520000000000003</v>
      </c>
      <c r="S11" s="5">
        <v>5.4379999999999997</v>
      </c>
      <c r="T11" s="85">
        <f t="shared" ref="T11:T21" si="6">AVERAGE(Q11:S11)</f>
        <v>5.4036666666666662</v>
      </c>
      <c r="U11" s="85">
        <f t="shared" ref="U11:U21" si="7">_xlfn.STDEV.S(Q11:S11)</f>
        <v>4.5544849690533747E-2</v>
      </c>
      <c r="V11" s="85">
        <f t="shared" ref="V11:V21" si="8">J11*O11*T11/1000</f>
        <v>0.58966897322570344</v>
      </c>
      <c r="W11" s="87"/>
      <c r="X11" s="88"/>
      <c r="Y11" s="89"/>
      <c r="Z11" s="91"/>
      <c r="AB11" s="20"/>
      <c r="AC11" s="12"/>
    </row>
    <row r="12" spans="1:29" x14ac:dyDescent="0.45">
      <c r="A12" s="80">
        <v>4</v>
      </c>
      <c r="B12" s="15">
        <v>0.58340000000000003</v>
      </c>
      <c r="C12" s="83"/>
      <c r="D12" s="83"/>
      <c r="E12" s="83">
        <f t="shared" si="0"/>
        <v>0.58340000000000003</v>
      </c>
      <c r="F12" s="83" t="e">
        <f t="shared" si="1"/>
        <v>#DIV/0!</v>
      </c>
      <c r="G12" s="5">
        <v>10.5</v>
      </c>
      <c r="H12" s="5">
        <v>10.659000000000001</v>
      </c>
      <c r="I12" s="5">
        <v>10.476000000000001</v>
      </c>
      <c r="J12" s="84">
        <f t="shared" si="2"/>
        <v>10.545</v>
      </c>
      <c r="K12" s="84">
        <f t="shared" si="3"/>
        <v>9.9453506725504751E-2</v>
      </c>
      <c r="L12" s="5">
        <v>10.294</v>
      </c>
      <c r="M12" s="5">
        <v>10.397</v>
      </c>
      <c r="N12" s="5">
        <v>10.242000000000001</v>
      </c>
      <c r="O12" s="84">
        <f t="shared" si="4"/>
        <v>10.311000000000002</v>
      </c>
      <c r="P12" s="84">
        <f t="shared" si="5"/>
        <v>7.8885993687092204E-2</v>
      </c>
      <c r="Q12" s="5">
        <v>5.516</v>
      </c>
      <c r="R12" s="5">
        <v>5.48</v>
      </c>
      <c r="S12" s="5">
        <v>5.4580000000000002</v>
      </c>
      <c r="T12" s="85">
        <f t="shared" si="6"/>
        <v>5.4846666666666666</v>
      </c>
      <c r="U12" s="85">
        <f t="shared" si="7"/>
        <v>2.9280255007996886E-2</v>
      </c>
      <c r="V12" s="85">
        <f t="shared" si="8"/>
        <v>0.59634503691000007</v>
      </c>
      <c r="W12" s="87"/>
      <c r="X12" s="88"/>
      <c r="Y12" s="89"/>
      <c r="Z12" s="91"/>
      <c r="AB12" s="12"/>
      <c r="AC12" s="12"/>
    </row>
    <row r="13" spans="1:29" x14ac:dyDescent="0.45">
      <c r="A13" s="80">
        <v>6</v>
      </c>
      <c r="B13" s="15">
        <v>0.58420000000000005</v>
      </c>
      <c r="C13" s="83"/>
      <c r="D13" s="83"/>
      <c r="E13" s="83">
        <f t="shared" si="0"/>
        <v>0.58420000000000005</v>
      </c>
      <c r="F13" s="83" t="e">
        <f t="shared" si="1"/>
        <v>#DIV/0!</v>
      </c>
      <c r="G13" s="5">
        <v>10.396000000000001</v>
      </c>
      <c r="H13" s="5">
        <v>10.654999999999999</v>
      </c>
      <c r="I13" s="5">
        <v>10.449</v>
      </c>
      <c r="J13" s="84">
        <f t="shared" si="2"/>
        <v>10.5</v>
      </c>
      <c r="K13" s="84">
        <f t="shared" si="3"/>
        <v>0.13682470537150745</v>
      </c>
      <c r="L13" s="5">
        <v>10.397</v>
      </c>
      <c r="M13" s="5">
        <v>10.362</v>
      </c>
      <c r="N13" s="5">
        <v>10.38</v>
      </c>
      <c r="O13" s="84">
        <f t="shared" si="4"/>
        <v>10.379666666666667</v>
      </c>
      <c r="P13" s="84">
        <f t="shared" si="5"/>
        <v>1.7502380790433512E-2</v>
      </c>
      <c r="Q13" s="5">
        <v>5.4969999999999999</v>
      </c>
      <c r="R13" s="5">
        <v>5.4729999999999999</v>
      </c>
      <c r="S13" s="5">
        <v>5.4809999999999999</v>
      </c>
      <c r="T13" s="85">
        <f t="shared" si="6"/>
        <v>5.4836666666666671</v>
      </c>
      <c r="U13" s="85">
        <f t="shared" si="7"/>
        <v>1.2220201853215585E-2</v>
      </c>
      <c r="V13" s="85">
        <f t="shared" si="8"/>
        <v>0.59764563716666685</v>
      </c>
      <c r="W13" s="87"/>
      <c r="X13" s="88"/>
      <c r="Y13" s="89"/>
      <c r="Z13" s="91"/>
      <c r="AB13" s="12"/>
      <c r="AC13" s="12"/>
    </row>
    <row r="14" spans="1:29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  <c r="AB14" s="12"/>
      <c r="AC14" s="12"/>
    </row>
    <row r="15" spans="1:29" x14ac:dyDescent="0.45">
      <c r="A15" s="80">
        <v>24</v>
      </c>
      <c r="B15" s="15">
        <v>0.5897</v>
      </c>
      <c r="C15" s="83"/>
      <c r="D15" s="83"/>
      <c r="E15" s="83">
        <f t="shared" si="0"/>
        <v>0.5897</v>
      </c>
      <c r="F15" s="83" t="e">
        <f t="shared" si="1"/>
        <v>#DIV/0!</v>
      </c>
      <c r="G15" s="9">
        <v>10.49</v>
      </c>
      <c r="H15" s="9">
        <v>10.69</v>
      </c>
      <c r="I15" s="9">
        <v>10.5</v>
      </c>
      <c r="J15" s="84">
        <f t="shared" si="2"/>
        <v>10.56</v>
      </c>
      <c r="K15" s="84">
        <f t="shared" si="3"/>
        <v>0.1126942766958461</v>
      </c>
      <c r="L15" s="15">
        <v>10.379</v>
      </c>
      <c r="M15" s="15">
        <v>10.465</v>
      </c>
      <c r="N15" s="15">
        <v>10.397</v>
      </c>
      <c r="O15" s="84">
        <f t="shared" si="4"/>
        <v>10.413666666666666</v>
      </c>
      <c r="P15" s="84">
        <f t="shared" si="5"/>
        <v>4.5357836515130846E-2</v>
      </c>
      <c r="Q15" s="15">
        <v>5.532</v>
      </c>
      <c r="R15" s="15">
        <v>5.5279999999999996</v>
      </c>
      <c r="S15" s="15">
        <v>5.5940000000000003</v>
      </c>
      <c r="T15" s="85">
        <f t="shared" si="6"/>
        <v>5.551333333333333</v>
      </c>
      <c r="U15" s="85">
        <f t="shared" si="7"/>
        <v>3.7004504230341413E-2</v>
      </c>
      <c r="V15" s="85">
        <f t="shared" si="8"/>
        <v>0.61047080042666657</v>
      </c>
      <c r="W15" s="87"/>
      <c r="X15" s="88"/>
      <c r="Y15" s="89"/>
      <c r="Z15" s="92"/>
      <c r="AB15" s="12"/>
      <c r="AC15" s="12"/>
    </row>
    <row r="16" spans="1:29" x14ac:dyDescent="0.45">
      <c r="A16" s="80">
        <v>48</v>
      </c>
      <c r="B16" s="15">
        <v>0.59040000000000004</v>
      </c>
      <c r="C16" s="83"/>
      <c r="D16" s="83"/>
      <c r="E16" s="83">
        <f t="shared" si="0"/>
        <v>0.59040000000000004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6" x14ac:dyDescent="0.45">
      <c r="A17" s="80">
        <v>72</v>
      </c>
      <c r="B17" s="15">
        <v>0.59019999999999995</v>
      </c>
      <c r="C17" s="83"/>
      <c r="D17" s="83"/>
      <c r="E17" s="83">
        <f t="shared" si="0"/>
        <v>0.59019999999999995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6" x14ac:dyDescent="0.45">
      <c r="A18" s="80">
        <v>96</v>
      </c>
      <c r="B18" s="15">
        <v>0.58750000000000002</v>
      </c>
      <c r="C18" s="83"/>
      <c r="D18" s="83"/>
      <c r="E18" s="83">
        <f t="shared" si="0"/>
        <v>0.58750000000000002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6" x14ac:dyDescent="0.45">
      <c r="A19" s="80">
        <v>120</v>
      </c>
      <c r="B19" s="15">
        <v>0.58799999999999997</v>
      </c>
      <c r="C19" s="83"/>
      <c r="D19" s="83"/>
      <c r="E19" s="83">
        <f t="shared" si="0"/>
        <v>0.58799999999999997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6" x14ac:dyDescent="0.45">
      <c r="A20" s="80">
        <v>144</v>
      </c>
      <c r="B20" s="15">
        <v>0.58819999999999995</v>
      </c>
      <c r="C20" s="83"/>
      <c r="D20" s="83"/>
      <c r="E20" s="83">
        <f t="shared" si="0"/>
        <v>0.58819999999999995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6" x14ac:dyDescent="0.45">
      <c r="A21" s="80">
        <v>168</v>
      </c>
      <c r="B21" s="15">
        <v>0.58789999999999998</v>
      </c>
      <c r="C21" s="83"/>
      <c r="D21" s="83"/>
      <c r="E21" s="83">
        <f t="shared" si="0"/>
        <v>0.58789999999999998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6" x14ac:dyDescent="0.45">
      <c r="F22" s="5"/>
      <c r="G22" s="48"/>
      <c r="H22" s="4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6" x14ac:dyDescent="0.45">
      <c r="F23" s="5"/>
      <c r="G23" s="122"/>
      <c r="H23" s="122"/>
      <c r="I23" s="12"/>
      <c r="J23" s="16">
        <f>(J15-J10)/J10*100</f>
        <v>2.0191285866100031</v>
      </c>
      <c r="K23" s="16"/>
      <c r="L23" s="16"/>
      <c r="M23" s="16"/>
      <c r="N23" s="16"/>
      <c r="O23" s="16">
        <f>(O15-O10)/O10*100</f>
        <v>2.7630670043748315</v>
      </c>
      <c r="P23" s="16"/>
      <c r="Q23" s="16"/>
      <c r="R23" s="16"/>
      <c r="S23" s="16"/>
      <c r="T23" s="16">
        <f>(T15-T10)/T10*100</f>
        <v>3.4409937888198607</v>
      </c>
      <c r="U23" s="16"/>
      <c r="V23" s="16">
        <f>(V15-V10)/V10*100</f>
        <v>8.4454540349716485</v>
      </c>
    </row>
    <row r="24" spans="1:26" x14ac:dyDescent="0.45">
      <c r="F24" s="5"/>
      <c r="G24" s="48"/>
      <c r="H24" s="48"/>
      <c r="I24" s="12"/>
      <c r="J24" s="12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</row>
    <row r="25" spans="1:26" x14ac:dyDescent="0.45">
      <c r="F25" s="5"/>
      <c r="G25" s="5"/>
      <c r="H25" s="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</row>
    <row r="26" spans="1:26" x14ac:dyDescent="0.45">
      <c r="F26" s="5"/>
      <c r="G26" s="5"/>
      <c r="H26" s="5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26" x14ac:dyDescent="0.45">
      <c r="F27" s="5"/>
      <c r="G27" s="5"/>
      <c r="H27" s="5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26" x14ac:dyDescent="0.45"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6" x14ac:dyDescent="0.45"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1000-000000000000}"/>
    <hyperlink ref="B1" location="'Calculations file'!A1" display="'Calculations file'!A1" xr:uid="{00000000-0004-0000-1000-000001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Z2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3.37890625" bestFit="1" customWidth="1"/>
    <col min="9" max="9" width="11.6171875" bestFit="1" customWidth="1"/>
    <col min="10" max="10" width="16" bestFit="1" customWidth="1"/>
    <col min="11" max="11" width="18.47265625" bestFit="1" customWidth="1"/>
    <col min="12" max="12" width="13.6171875" customWidth="1"/>
    <col min="13" max="13" width="17.14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6" x14ac:dyDescent="0.45">
      <c r="A1" s="93" t="s">
        <v>82</v>
      </c>
      <c r="B1" s="94" t="s">
        <v>83</v>
      </c>
      <c r="C1" s="7"/>
    </row>
    <row r="2" spans="1:26" ht="14.1" x14ac:dyDescent="0.5">
      <c r="A2" s="1" t="s">
        <v>129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27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</row>
    <row r="5" spans="1:26" x14ac:dyDescent="0.45">
      <c r="A5" s="4" t="s">
        <v>29</v>
      </c>
      <c r="B5" s="8">
        <v>44203</v>
      </c>
      <c r="C5" s="72">
        <v>0.4548611111111111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</row>
    <row r="6" spans="1:26" ht="14.1" x14ac:dyDescent="0.5">
      <c r="A6" s="14"/>
      <c r="K6" s="1"/>
      <c r="L6" s="1"/>
      <c r="M6" s="1"/>
      <c r="N6" s="1"/>
      <c r="O6" s="1"/>
      <c r="P6" s="1"/>
    </row>
    <row r="7" spans="1:26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</row>
    <row r="8" spans="1:26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</row>
    <row r="9" spans="1:26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</row>
    <row r="10" spans="1:26" x14ac:dyDescent="0.45">
      <c r="A10" s="80">
        <v>0</v>
      </c>
      <c r="B10" s="15">
        <v>0.56399999999999995</v>
      </c>
      <c r="C10" s="83"/>
      <c r="D10" s="83"/>
      <c r="E10" s="83">
        <f t="shared" ref="E10:E21" si="0">AVERAGE(B10:D10)</f>
        <v>0.56399999999999995</v>
      </c>
      <c r="F10" s="83" t="e">
        <f t="shared" ref="F10:F21" si="1">_xlfn.STDEV.S(B10:D10)</f>
        <v>#DIV/0!</v>
      </c>
      <c r="G10" s="5">
        <v>10.382</v>
      </c>
      <c r="H10" s="5">
        <v>10.760999999999999</v>
      </c>
      <c r="I10" s="5">
        <v>10.417</v>
      </c>
      <c r="J10" s="84">
        <f>AVERAGE(G10:I10)</f>
        <v>10.520000000000001</v>
      </c>
      <c r="K10" s="84">
        <f>_xlfn.STDEV.S(G10:I10)</f>
        <v>0.20944450338932238</v>
      </c>
      <c r="L10" s="5">
        <v>10.243</v>
      </c>
      <c r="M10" s="5">
        <v>10.23</v>
      </c>
      <c r="N10" s="5">
        <v>10.212</v>
      </c>
      <c r="O10" s="84">
        <f>AVERAGE(L10:N10)</f>
        <v>10.228333333333333</v>
      </c>
      <c r="P10" s="84">
        <f>_xlfn.STDEV.S(L10:N10)</f>
        <v>1.5567059238447801E-2</v>
      </c>
      <c r="Q10" s="5">
        <v>5.2519999999999998</v>
      </c>
      <c r="R10" s="5">
        <v>5.2439999999999998</v>
      </c>
      <c r="S10" s="5">
        <v>5.3789999999999996</v>
      </c>
      <c r="T10" s="85">
        <f>AVERAGE(Q10:S10)</f>
        <v>5.2916666666666661</v>
      </c>
      <c r="U10" s="85">
        <f>_xlfn.STDEV.S(Q10:S10)</f>
        <v>7.5738585498630176E-2</v>
      </c>
      <c r="V10" s="85">
        <f>J10*O10*T10/1000</f>
        <v>0.56939426944444449</v>
      </c>
      <c r="W10" s="87"/>
      <c r="X10" s="88"/>
      <c r="Y10" s="89"/>
      <c r="Z10" s="90"/>
    </row>
    <row r="11" spans="1:26" x14ac:dyDescent="0.45">
      <c r="A11" s="80">
        <v>2</v>
      </c>
      <c r="B11" s="15">
        <v>0.57799999999999996</v>
      </c>
      <c r="C11" s="83"/>
      <c r="D11" s="83"/>
      <c r="E11" s="83">
        <f t="shared" si="0"/>
        <v>0.57799999999999996</v>
      </c>
      <c r="F11" s="83" t="e">
        <f t="shared" si="1"/>
        <v>#DIV/0!</v>
      </c>
      <c r="G11" s="5">
        <v>10.451000000000001</v>
      </c>
      <c r="H11" s="5">
        <v>10.785</v>
      </c>
      <c r="I11" s="5">
        <v>10.471</v>
      </c>
      <c r="J11" s="84">
        <f t="shared" ref="J11:J21" si="2">AVERAGE(G11:I11)</f>
        <v>10.569000000000001</v>
      </c>
      <c r="K11" s="84">
        <f t="shared" ref="K11:K21" si="3">_xlfn.STDEV.S(G11:I11)</f>
        <v>0.18732858831475765</v>
      </c>
      <c r="L11" s="5">
        <v>10.347</v>
      </c>
      <c r="M11" s="5">
        <v>10.259</v>
      </c>
      <c r="N11" s="5">
        <v>10.388999999999999</v>
      </c>
      <c r="O11" s="84">
        <f t="shared" ref="O11:O21" si="4">AVERAGE(L11:N11)</f>
        <v>10.331666666666667</v>
      </c>
      <c r="P11" s="84">
        <f t="shared" ref="P11:P21" si="5">_xlfn.STDEV.S(L11:N11)</f>
        <v>6.6342545423983115E-2</v>
      </c>
      <c r="Q11" s="5">
        <v>5.2729999999999997</v>
      </c>
      <c r="R11" s="5">
        <v>5.4329999999999998</v>
      </c>
      <c r="S11" s="5">
        <v>5.3579999999999997</v>
      </c>
      <c r="T11" s="85">
        <f t="shared" ref="T11:T21" si="6">AVERAGE(Q11:S11)</f>
        <v>5.3546666666666667</v>
      </c>
      <c r="U11" s="85">
        <f t="shared" ref="U11:U21" si="7">_xlfn.STDEV.S(Q11:S11)</f>
        <v>8.0052066390152263E-2</v>
      </c>
      <c r="V11" s="85">
        <f t="shared" ref="V11:V21" si="8">J11*O11*T11/1000</f>
        <v>0.58470488821333344</v>
      </c>
      <c r="W11" s="87"/>
      <c r="X11" s="88"/>
      <c r="Y11" s="89"/>
      <c r="Z11" s="91"/>
    </row>
    <row r="12" spans="1:26" x14ac:dyDescent="0.45">
      <c r="A12" s="80">
        <v>4</v>
      </c>
      <c r="B12" s="15">
        <v>0.58289999999999997</v>
      </c>
      <c r="C12" s="83"/>
      <c r="D12" s="83"/>
      <c r="E12" s="83">
        <f t="shared" si="0"/>
        <v>0.58289999999999997</v>
      </c>
      <c r="F12" s="83" t="e">
        <f t="shared" si="1"/>
        <v>#DIV/0!</v>
      </c>
      <c r="G12" s="5">
        <v>10.536</v>
      </c>
      <c r="H12" s="5">
        <v>10.933999999999999</v>
      </c>
      <c r="I12" s="5">
        <v>10.419</v>
      </c>
      <c r="J12" s="84">
        <f t="shared" si="2"/>
        <v>10.629666666666667</v>
      </c>
      <c r="K12" s="84">
        <f t="shared" si="3"/>
        <v>0.26997469017175119</v>
      </c>
      <c r="L12" s="5">
        <v>10.346</v>
      </c>
      <c r="M12" s="5">
        <v>10.334</v>
      </c>
      <c r="N12" s="5">
        <v>10.35</v>
      </c>
      <c r="O12" s="84">
        <f t="shared" si="4"/>
        <v>10.343333333333334</v>
      </c>
      <c r="P12" s="84">
        <f t="shared" si="5"/>
        <v>8.3266639978646102E-3</v>
      </c>
      <c r="Q12" s="5">
        <v>5.4790000000000001</v>
      </c>
      <c r="R12" s="5">
        <v>5.3</v>
      </c>
      <c r="S12" s="5">
        <v>5.4809999999999999</v>
      </c>
      <c r="T12" s="85">
        <f t="shared" si="6"/>
        <v>5.419999999999999</v>
      </c>
      <c r="U12" s="85">
        <f t="shared" si="7"/>
        <v>0.10392785959500955</v>
      </c>
      <c r="V12" s="85">
        <f t="shared" si="8"/>
        <v>0.59590832571111108</v>
      </c>
      <c r="W12" s="87"/>
      <c r="X12" s="88"/>
      <c r="Y12" s="89"/>
      <c r="Z12" s="91"/>
    </row>
    <row r="13" spans="1:26" x14ac:dyDescent="0.45">
      <c r="A13" s="80">
        <v>6</v>
      </c>
      <c r="B13" s="15">
        <v>0.58320000000000005</v>
      </c>
      <c r="C13" s="83"/>
      <c r="D13" s="83"/>
      <c r="E13" s="83">
        <f t="shared" si="0"/>
        <v>0.58320000000000005</v>
      </c>
      <c r="F13" s="83" t="e">
        <f t="shared" si="1"/>
        <v>#DIV/0!</v>
      </c>
      <c r="G13" s="5">
        <v>10.467000000000001</v>
      </c>
      <c r="H13" s="5">
        <v>10.862</v>
      </c>
      <c r="I13" s="5">
        <v>10.535</v>
      </c>
      <c r="J13" s="84">
        <f t="shared" si="2"/>
        <v>10.621333333333334</v>
      </c>
      <c r="K13" s="84">
        <f t="shared" si="3"/>
        <v>0.21117843955606183</v>
      </c>
      <c r="L13" s="5">
        <v>10.347</v>
      </c>
      <c r="M13" s="144">
        <v>10.321999999999999</v>
      </c>
      <c r="N13" s="5">
        <v>10.35</v>
      </c>
      <c r="O13" s="84">
        <f t="shared" si="4"/>
        <v>10.339666666666666</v>
      </c>
      <c r="P13" s="84">
        <f t="shared" si="5"/>
        <v>1.5373136743467183E-2</v>
      </c>
      <c r="Q13" s="5">
        <v>5.4560000000000004</v>
      </c>
      <c r="R13" s="5">
        <v>5.4939999999999998</v>
      </c>
      <c r="S13" s="5">
        <v>5.4870000000000001</v>
      </c>
      <c r="T13" s="85">
        <f t="shared" si="6"/>
        <v>5.4789999999999992</v>
      </c>
      <c r="U13" s="85">
        <f t="shared" si="7"/>
        <v>2.022374841615639E-2</v>
      </c>
      <c r="V13" s="85">
        <f t="shared" si="8"/>
        <v>0.60170951225155545</v>
      </c>
      <c r="W13" s="87"/>
      <c r="X13" s="88"/>
      <c r="Y13" s="89"/>
      <c r="Z13" s="91"/>
    </row>
    <row r="14" spans="1:26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26" x14ac:dyDescent="0.45">
      <c r="A15" s="80">
        <v>24</v>
      </c>
      <c r="B15" s="15">
        <v>0.58819999999999995</v>
      </c>
      <c r="C15" s="83"/>
      <c r="D15" s="83"/>
      <c r="E15" s="83">
        <f t="shared" si="0"/>
        <v>0.58819999999999995</v>
      </c>
      <c r="F15" s="83" t="e">
        <f t="shared" si="1"/>
        <v>#DIV/0!</v>
      </c>
      <c r="G15" s="9">
        <v>10.535</v>
      </c>
      <c r="H15" s="9">
        <v>11.016999999999999</v>
      </c>
      <c r="I15" s="9">
        <v>10.587</v>
      </c>
      <c r="J15" s="84">
        <f t="shared" si="2"/>
        <v>10.712999999999999</v>
      </c>
      <c r="K15" s="84">
        <f t="shared" si="3"/>
        <v>0.26455245226608626</v>
      </c>
      <c r="L15" s="15">
        <v>10.414999999999999</v>
      </c>
      <c r="M15" s="15">
        <v>10.538</v>
      </c>
      <c r="N15" s="15">
        <v>10.417999999999999</v>
      </c>
      <c r="O15" s="84">
        <f t="shared" si="4"/>
        <v>10.456999999999999</v>
      </c>
      <c r="P15" s="84">
        <f t="shared" si="5"/>
        <v>7.0164093381159615E-2</v>
      </c>
      <c r="Q15" s="15">
        <v>5.5819999999999999</v>
      </c>
      <c r="R15" s="15">
        <v>5.4580000000000002</v>
      </c>
      <c r="S15" s="15">
        <v>5.5430000000000001</v>
      </c>
      <c r="T15" s="85">
        <f t="shared" si="6"/>
        <v>5.5276666666666658</v>
      </c>
      <c r="U15" s="85">
        <f t="shared" si="7"/>
        <v>6.3406098550007908E-2</v>
      </c>
      <c r="V15" s="85">
        <f t="shared" si="8"/>
        <v>0.61924150710099979</v>
      </c>
      <c r="W15" s="87"/>
      <c r="X15" s="88"/>
      <c r="Y15" s="89"/>
      <c r="Z15" s="92"/>
    </row>
    <row r="16" spans="1:26" x14ac:dyDescent="0.45">
      <c r="A16" s="80">
        <v>48</v>
      </c>
      <c r="B16" s="15">
        <v>0.58940000000000003</v>
      </c>
      <c r="C16" s="83"/>
      <c r="D16" s="83"/>
      <c r="E16" s="83">
        <f t="shared" si="0"/>
        <v>0.58940000000000003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6" x14ac:dyDescent="0.45">
      <c r="A17" s="80">
        <v>72</v>
      </c>
      <c r="B17" s="15">
        <v>0.58850000000000002</v>
      </c>
      <c r="C17" s="83"/>
      <c r="D17" s="83"/>
      <c r="E17" s="83">
        <f t="shared" si="0"/>
        <v>0.58850000000000002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6" x14ac:dyDescent="0.45">
      <c r="A18" s="80">
        <v>96</v>
      </c>
      <c r="B18" s="15">
        <v>0.58640000000000003</v>
      </c>
      <c r="C18" s="83"/>
      <c r="D18" s="83"/>
      <c r="E18" s="83">
        <f t="shared" si="0"/>
        <v>0.58640000000000003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6" x14ac:dyDescent="0.45">
      <c r="A19" s="80">
        <v>120</v>
      </c>
      <c r="B19" s="15">
        <v>0.58730000000000004</v>
      </c>
      <c r="C19" s="83"/>
      <c r="D19" s="83"/>
      <c r="E19" s="83">
        <f t="shared" si="0"/>
        <v>0.58730000000000004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6" x14ac:dyDescent="0.45">
      <c r="A20" s="80">
        <v>144</v>
      </c>
      <c r="B20" s="15">
        <v>0.58679999999999999</v>
      </c>
      <c r="C20" s="83"/>
      <c r="D20" s="83"/>
      <c r="E20" s="83">
        <f t="shared" si="0"/>
        <v>0.58679999999999999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6" x14ac:dyDescent="0.45">
      <c r="A21" s="80">
        <v>168</v>
      </c>
      <c r="B21" s="15">
        <v>0.58789999999999998</v>
      </c>
      <c r="C21" s="83"/>
      <c r="D21" s="83"/>
      <c r="E21" s="83">
        <f t="shared" si="0"/>
        <v>0.58789999999999998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6" x14ac:dyDescent="0.45">
      <c r="F22" s="5"/>
      <c r="G22" s="48"/>
      <c r="H22" s="4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6" x14ac:dyDescent="0.45">
      <c r="F23" s="5"/>
      <c r="G23" s="122"/>
      <c r="H23" s="122"/>
      <c r="I23" s="12"/>
      <c r="J23" s="16">
        <f>(J15-J10)/J10*100</f>
        <v>1.8346007604562529</v>
      </c>
      <c r="K23" s="16"/>
      <c r="L23" s="16"/>
      <c r="M23" s="16"/>
      <c r="N23" s="16"/>
      <c r="O23" s="16">
        <f>(O15-O10)/O10*100</f>
        <v>2.2356200097767518</v>
      </c>
      <c r="P23" s="16"/>
      <c r="Q23" s="16"/>
      <c r="R23" s="16"/>
      <c r="S23" s="16"/>
      <c r="T23" s="16">
        <f>(T15-T10)/T10*100</f>
        <v>4.4598425196850355</v>
      </c>
      <c r="U23" s="16"/>
      <c r="V23" s="16">
        <f>(V15-V10)/V10*100</f>
        <v>8.7544326192799637</v>
      </c>
    </row>
    <row r="24" spans="1:26" x14ac:dyDescent="0.45">
      <c r="F24" s="5"/>
      <c r="G24" s="48"/>
      <c r="H24" s="48"/>
      <c r="I24" s="12"/>
      <c r="J24" s="12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</row>
    <row r="25" spans="1:26" x14ac:dyDescent="0.45">
      <c r="F25" s="5"/>
      <c r="G25" s="48"/>
      <c r="H25" s="48"/>
      <c r="I25" s="12"/>
      <c r="J25" s="12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</row>
    <row r="26" spans="1:26" x14ac:dyDescent="0.45">
      <c r="F26" s="5"/>
      <c r="G26" s="48"/>
      <c r="H26" s="48"/>
      <c r="I26" s="12"/>
      <c r="J26" s="12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26" x14ac:dyDescent="0.45">
      <c r="F27" s="5"/>
      <c r="G27" s="48"/>
      <c r="H27" s="48"/>
      <c r="I27" s="12"/>
      <c r="J27" s="12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26" x14ac:dyDescent="0.45">
      <c r="F28" s="5"/>
      <c r="G28" s="48"/>
      <c r="H28" s="48"/>
      <c r="I28" s="12"/>
      <c r="J28" s="12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6" x14ac:dyDescent="0.45"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1100-000000000000}"/>
    <hyperlink ref="B1" location="'Calculations file'!A1" display="'Calculations file'!A1" xr:uid="{00000000-0004-0000-1100-000001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Z29"/>
  <sheetViews>
    <sheetView zoomScale="60" zoomScaleNormal="60" workbookViewId="0">
      <selection activeCell="B1" sqref="B1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7" width="13.47265625" customWidth="1"/>
    <col min="8" max="8" width="13.37890625" bestFit="1" customWidth="1"/>
    <col min="9" max="9" width="11.6171875" bestFit="1" customWidth="1"/>
    <col min="10" max="10" width="16" bestFit="1" customWidth="1"/>
    <col min="11" max="11" width="18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6" x14ac:dyDescent="0.45">
      <c r="A1" s="93" t="s">
        <v>82</v>
      </c>
      <c r="B1" s="94" t="s">
        <v>83</v>
      </c>
      <c r="C1" s="7"/>
    </row>
    <row r="2" spans="1:26" ht="14.1" x14ac:dyDescent="0.5">
      <c r="A2" s="1" t="s">
        <v>130</v>
      </c>
      <c r="B2" s="1"/>
      <c r="C2" s="1"/>
    </row>
    <row r="3" spans="1:26" ht="14.1" x14ac:dyDescent="0.5">
      <c r="A3" s="1"/>
      <c r="B3" s="1"/>
      <c r="C3" s="1"/>
    </row>
    <row r="4" spans="1:26" ht="30" x14ac:dyDescent="0.45">
      <c r="A4" s="69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</row>
    <row r="5" spans="1:26" x14ac:dyDescent="0.45">
      <c r="A5" s="4" t="s">
        <v>65</v>
      </c>
      <c r="B5" s="8">
        <v>44203</v>
      </c>
      <c r="C5" s="72"/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</row>
    <row r="6" spans="1:26" ht="14.1" x14ac:dyDescent="0.5">
      <c r="A6" s="14"/>
      <c r="K6" s="1"/>
      <c r="L6" s="1"/>
      <c r="M6" s="1"/>
      <c r="N6" s="1"/>
      <c r="O6" s="1"/>
      <c r="P6" s="1"/>
    </row>
    <row r="7" spans="1:26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</row>
    <row r="8" spans="1:26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</row>
    <row r="9" spans="1:26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</row>
    <row r="10" spans="1:26" x14ac:dyDescent="0.45">
      <c r="A10" s="80">
        <v>0</v>
      </c>
      <c r="B10" s="83"/>
      <c r="C10" s="83"/>
      <c r="D10" s="83"/>
      <c r="E10" s="83" t="e">
        <f t="shared" ref="E10:E21" si="0">AVERAGE(B10:D10)</f>
        <v>#DIV/0!</v>
      </c>
      <c r="F10" s="83" t="e">
        <f t="shared" ref="F10:F21" si="1">_xlfn.STDEV.S(B10:D10)</f>
        <v>#DIV/0!</v>
      </c>
      <c r="G10" s="82"/>
      <c r="H10" s="82"/>
      <c r="I10" s="82"/>
      <c r="J10" s="84" t="e">
        <f>AVERAGE(G10:I10)</f>
        <v>#DIV/0!</v>
      </c>
      <c r="K10" s="84" t="e">
        <f>_xlfn.STDEV.S(G10:I10)</f>
        <v>#DIV/0!</v>
      </c>
      <c r="L10" s="80"/>
      <c r="M10" s="80"/>
      <c r="N10" s="80"/>
      <c r="O10" s="84" t="e">
        <f>AVERAGE(L10:N10)</f>
        <v>#DIV/0!</v>
      </c>
      <c r="P10" s="84" t="e">
        <f>_xlfn.STDEV.S(L10:N10)</f>
        <v>#DIV/0!</v>
      </c>
      <c r="Q10" s="82"/>
      <c r="R10" s="82"/>
      <c r="S10" s="82"/>
      <c r="T10" s="85" t="e">
        <f>AVERAGE(Q10:S10)</f>
        <v>#DIV/0!</v>
      </c>
      <c r="U10" s="85" t="e">
        <f>_xlfn.STDEV.S(Q10:S10)</f>
        <v>#DIV/0!</v>
      </c>
      <c r="V10" s="85" t="e">
        <f>J10*O10*T10/1000</f>
        <v>#DIV/0!</v>
      </c>
      <c r="W10" s="87"/>
      <c r="X10" s="88"/>
      <c r="Y10" s="89"/>
      <c r="Z10" s="90"/>
    </row>
    <row r="11" spans="1:26" x14ac:dyDescent="0.45">
      <c r="A11" s="80">
        <v>2</v>
      </c>
      <c r="B11" s="83"/>
      <c r="C11" s="83"/>
      <c r="D11" s="83"/>
      <c r="E11" s="83" t="e">
        <f t="shared" si="0"/>
        <v>#DIV/0!</v>
      </c>
      <c r="F11" s="83" t="e">
        <f t="shared" si="1"/>
        <v>#DIV/0!</v>
      </c>
      <c r="G11" s="82"/>
      <c r="H11" s="82"/>
      <c r="I11" s="82"/>
      <c r="J11" s="84" t="e">
        <f t="shared" ref="J11:J21" si="2">AVERAGE(G11:I11)</f>
        <v>#DIV/0!</v>
      </c>
      <c r="K11" s="84" t="e">
        <f t="shared" ref="K11:K21" si="3">_xlfn.STDEV.S(G11:I11)</f>
        <v>#DIV/0!</v>
      </c>
      <c r="L11" s="82"/>
      <c r="M11" s="82"/>
      <c r="N11" s="82"/>
      <c r="O11" s="84" t="e">
        <f t="shared" ref="O11:O21" si="4">AVERAGE(L11:N11)</f>
        <v>#DIV/0!</v>
      </c>
      <c r="P11" s="84" t="e">
        <f t="shared" ref="P11:P21" si="5">_xlfn.STDEV.S(L11:N11)</f>
        <v>#DIV/0!</v>
      </c>
      <c r="Q11" s="82"/>
      <c r="R11" s="82"/>
      <c r="S11" s="82"/>
      <c r="T11" s="85" t="e">
        <f t="shared" ref="T11:T21" si="6">AVERAGE(Q11:S11)</f>
        <v>#DIV/0!</v>
      </c>
      <c r="U11" s="85" t="e">
        <f t="shared" ref="U11:U21" si="7">_xlfn.STDEV.S(Q11:S11)</f>
        <v>#DIV/0!</v>
      </c>
      <c r="V11" s="85" t="e">
        <f t="shared" ref="V11:V21" si="8">J11*O11*T11/1000</f>
        <v>#DIV/0!</v>
      </c>
      <c r="W11" s="87"/>
      <c r="X11" s="88"/>
      <c r="Y11" s="89"/>
      <c r="Z11" s="91"/>
    </row>
    <row r="12" spans="1:26" x14ac:dyDescent="0.45">
      <c r="A12" s="80">
        <v>4</v>
      </c>
      <c r="B12" s="83"/>
      <c r="C12" s="83"/>
      <c r="D12" s="83"/>
      <c r="E12" s="83" t="e">
        <f t="shared" si="0"/>
        <v>#DIV/0!</v>
      </c>
      <c r="F12" s="83" t="e">
        <f t="shared" si="1"/>
        <v>#DIV/0!</v>
      </c>
      <c r="G12" s="82"/>
      <c r="H12" s="82"/>
      <c r="I12" s="82"/>
      <c r="J12" s="84" t="e">
        <f t="shared" si="2"/>
        <v>#DIV/0!</v>
      </c>
      <c r="K12" s="84" t="e">
        <f t="shared" si="3"/>
        <v>#DIV/0!</v>
      </c>
      <c r="L12" s="82"/>
      <c r="M12" s="82"/>
      <c r="N12" s="82"/>
      <c r="O12" s="84" t="e">
        <f t="shared" si="4"/>
        <v>#DIV/0!</v>
      </c>
      <c r="P12" s="84" t="e">
        <f t="shared" si="5"/>
        <v>#DIV/0!</v>
      </c>
      <c r="Q12" s="82"/>
      <c r="R12" s="82"/>
      <c r="S12" s="82"/>
      <c r="T12" s="85" t="e">
        <f t="shared" si="6"/>
        <v>#DIV/0!</v>
      </c>
      <c r="U12" s="85" t="e">
        <f t="shared" si="7"/>
        <v>#DIV/0!</v>
      </c>
      <c r="V12" s="85" t="e">
        <f t="shared" si="8"/>
        <v>#DIV/0!</v>
      </c>
      <c r="W12" s="87"/>
      <c r="X12" s="88"/>
      <c r="Y12" s="89"/>
      <c r="Z12" s="91"/>
    </row>
    <row r="13" spans="1:26" x14ac:dyDescent="0.45">
      <c r="A13" s="80">
        <v>6</v>
      </c>
      <c r="B13" s="83"/>
      <c r="C13" s="83"/>
      <c r="D13" s="83"/>
      <c r="E13" s="83" t="e">
        <f t="shared" si="0"/>
        <v>#DIV/0!</v>
      </c>
      <c r="F13" s="83" t="e">
        <f t="shared" si="1"/>
        <v>#DIV/0!</v>
      </c>
      <c r="G13" s="82"/>
      <c r="H13" s="82"/>
      <c r="I13" s="82"/>
      <c r="J13" s="84" t="e">
        <f t="shared" si="2"/>
        <v>#DIV/0!</v>
      </c>
      <c r="K13" s="84" t="e">
        <f t="shared" si="3"/>
        <v>#DIV/0!</v>
      </c>
      <c r="L13" s="82"/>
      <c r="M13" s="82"/>
      <c r="N13" s="82"/>
      <c r="O13" s="84" t="e">
        <f t="shared" si="4"/>
        <v>#DIV/0!</v>
      </c>
      <c r="P13" s="84" t="e">
        <f t="shared" si="5"/>
        <v>#DIV/0!</v>
      </c>
      <c r="Q13" s="82"/>
      <c r="R13" s="82"/>
      <c r="S13" s="82"/>
      <c r="T13" s="85" t="e">
        <f t="shared" si="6"/>
        <v>#DIV/0!</v>
      </c>
      <c r="U13" s="85" t="e">
        <f t="shared" si="7"/>
        <v>#DIV/0!</v>
      </c>
      <c r="V13" s="85" t="e">
        <f t="shared" si="8"/>
        <v>#DIV/0!</v>
      </c>
      <c r="W13" s="87"/>
      <c r="X13" s="88"/>
      <c r="Y13" s="89"/>
      <c r="Z13" s="91"/>
    </row>
    <row r="14" spans="1:26" x14ac:dyDescent="0.45">
      <c r="A14" s="80"/>
      <c r="B14" s="83"/>
      <c r="C14" s="83"/>
      <c r="D14" s="83"/>
      <c r="E14" s="83" t="e">
        <f t="shared" si="0"/>
        <v>#DIV/0!</v>
      </c>
      <c r="F14" s="83" t="e">
        <f t="shared" si="1"/>
        <v>#DIV/0!</v>
      </c>
      <c r="G14" s="84"/>
      <c r="H14" s="84"/>
      <c r="I14" s="84"/>
      <c r="J14" s="84" t="e">
        <f t="shared" si="2"/>
        <v>#DIV/0!</v>
      </c>
      <c r="K14" s="84" t="e">
        <f t="shared" si="3"/>
        <v>#DIV/0!</v>
      </c>
      <c r="L14" s="83"/>
      <c r="M14" s="83"/>
      <c r="N14" s="83"/>
      <c r="O14" s="84" t="e">
        <f t="shared" si="4"/>
        <v>#DIV/0!</v>
      </c>
      <c r="P14" s="84" t="e">
        <f t="shared" si="5"/>
        <v>#DIV/0!</v>
      </c>
      <c r="Q14" s="83"/>
      <c r="R14" s="83"/>
      <c r="S14" s="83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26" x14ac:dyDescent="0.45">
      <c r="A15" s="80">
        <v>24</v>
      </c>
      <c r="B15" s="83"/>
      <c r="C15" s="83"/>
      <c r="D15" s="83"/>
      <c r="E15" s="83" t="e">
        <f t="shared" si="0"/>
        <v>#DIV/0!</v>
      </c>
      <c r="F15" s="83" t="e">
        <f t="shared" si="1"/>
        <v>#DIV/0!</v>
      </c>
      <c r="G15" s="84"/>
      <c r="H15" s="84"/>
      <c r="I15" s="84"/>
      <c r="J15" s="84" t="e">
        <f t="shared" si="2"/>
        <v>#DIV/0!</v>
      </c>
      <c r="K15" s="84" t="e">
        <f t="shared" si="3"/>
        <v>#DIV/0!</v>
      </c>
      <c r="L15" s="83"/>
      <c r="M15" s="83"/>
      <c r="N15" s="83"/>
      <c r="O15" s="84" t="e">
        <f t="shared" si="4"/>
        <v>#DIV/0!</v>
      </c>
      <c r="P15" s="84" t="e">
        <f t="shared" si="5"/>
        <v>#DIV/0!</v>
      </c>
      <c r="Q15" s="83"/>
      <c r="R15" s="83"/>
      <c r="S15" s="83"/>
      <c r="T15" s="85" t="e">
        <f t="shared" si="6"/>
        <v>#DIV/0!</v>
      </c>
      <c r="U15" s="85" t="e">
        <f t="shared" si="7"/>
        <v>#DIV/0!</v>
      </c>
      <c r="V15" s="85" t="e">
        <f t="shared" si="8"/>
        <v>#DIV/0!</v>
      </c>
      <c r="W15" s="87"/>
      <c r="X15" s="88"/>
      <c r="Y15" s="89"/>
      <c r="Z15" s="92"/>
    </row>
    <row r="16" spans="1:26" x14ac:dyDescent="0.45">
      <c r="A16" s="80">
        <v>48</v>
      </c>
      <c r="B16" s="83"/>
      <c r="C16" s="83"/>
      <c r="D16" s="83"/>
      <c r="E16" s="83" t="e">
        <f t="shared" si="0"/>
        <v>#DIV/0!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6" x14ac:dyDescent="0.45">
      <c r="A17" s="80">
        <v>72</v>
      </c>
      <c r="B17" s="83"/>
      <c r="C17" s="83"/>
      <c r="D17" s="83"/>
      <c r="E17" s="83" t="e">
        <f t="shared" si="0"/>
        <v>#DIV/0!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6" x14ac:dyDescent="0.45">
      <c r="A18" s="80">
        <v>96</v>
      </c>
      <c r="B18" s="83"/>
      <c r="C18" s="83"/>
      <c r="D18" s="83"/>
      <c r="E18" s="83" t="e">
        <f t="shared" si="0"/>
        <v>#DIV/0!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6" x14ac:dyDescent="0.45">
      <c r="A19" s="80">
        <v>120</v>
      </c>
      <c r="B19" s="83"/>
      <c r="C19" s="83"/>
      <c r="D19" s="83"/>
      <c r="E19" s="83" t="e">
        <f t="shared" si="0"/>
        <v>#DIV/0!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6" x14ac:dyDescent="0.45">
      <c r="A20" s="80">
        <v>144</v>
      </c>
      <c r="B20" s="83"/>
      <c r="C20" s="83"/>
      <c r="D20" s="83"/>
      <c r="E20" s="83" t="e">
        <f t="shared" si="0"/>
        <v>#DIV/0!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6" x14ac:dyDescent="0.45">
      <c r="A21" s="80">
        <v>168</v>
      </c>
      <c r="B21" s="83"/>
      <c r="C21" s="83"/>
      <c r="D21" s="83"/>
      <c r="E21" s="83" t="e">
        <f t="shared" si="0"/>
        <v>#DIV/0!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6" x14ac:dyDescent="0.45">
      <c r="B22" s="83"/>
      <c r="E22" s="83"/>
      <c r="F22" s="5"/>
      <c r="G22" s="67"/>
      <c r="H22" s="6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6" x14ac:dyDescent="0.45">
      <c r="B23" s="83"/>
      <c r="E23" s="83"/>
      <c r="F23" s="5"/>
      <c r="G23" s="122"/>
      <c r="H23" s="12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6" x14ac:dyDescent="0.45">
      <c r="B24" s="83"/>
      <c r="E24" s="83"/>
      <c r="F24" s="5"/>
      <c r="G24" s="67"/>
      <c r="H24" s="67"/>
      <c r="I24" s="12"/>
      <c r="J24" s="12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</row>
    <row r="25" spans="1:26" x14ac:dyDescent="0.45">
      <c r="F25" s="5"/>
      <c r="G25" s="67"/>
      <c r="H25" s="67"/>
      <c r="I25" s="12"/>
      <c r="J25" s="12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</row>
    <row r="26" spans="1:26" x14ac:dyDescent="0.45">
      <c r="F26" s="5"/>
      <c r="G26" s="67"/>
      <c r="H26" s="67"/>
      <c r="I26" s="12"/>
      <c r="J26" s="12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</row>
    <row r="27" spans="1:26" x14ac:dyDescent="0.45">
      <c r="F27" s="5"/>
      <c r="G27" s="67"/>
      <c r="H27" s="67"/>
      <c r="I27" s="12"/>
      <c r="J27" s="12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</row>
    <row r="28" spans="1:26" x14ac:dyDescent="0.45">
      <c r="F28" s="5"/>
      <c r="G28" s="67"/>
      <c r="H28" s="67"/>
      <c r="I28" s="12"/>
      <c r="J28" s="12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6" x14ac:dyDescent="0.45"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1200-000000000000}"/>
    <hyperlink ref="B1" location="'Calculations file'!A1" display="'Calculations file'!A1" xr:uid="{00000000-0004-0000-12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V63"/>
  <sheetViews>
    <sheetView tabSelected="1" zoomScale="40" zoomScaleNormal="40" zoomScaleSheetLayoutView="40" workbookViewId="0">
      <selection activeCell="C16" sqref="C16"/>
    </sheetView>
  </sheetViews>
  <sheetFormatPr defaultRowHeight="13.8" x14ac:dyDescent="0.45"/>
  <cols>
    <col min="2" max="2" width="5.85546875" bestFit="1" customWidth="1"/>
    <col min="3" max="3" width="4.85546875" bestFit="1" customWidth="1"/>
    <col min="4" max="4" width="8.234375" bestFit="1" customWidth="1"/>
    <col min="5" max="5" width="6.37890625" bestFit="1" customWidth="1"/>
    <col min="6" max="6" width="9.234375" bestFit="1" customWidth="1"/>
    <col min="7" max="7" width="7" customWidth="1"/>
    <col min="8" max="8" width="4.37890625" customWidth="1"/>
    <col min="9" max="9" width="12.76171875" customWidth="1"/>
    <col min="10" max="10" width="7.37890625" bestFit="1" customWidth="1"/>
    <col min="11" max="14" width="6.6171875" customWidth="1"/>
    <col min="16" max="22" width="8.76171875" customWidth="1"/>
    <col min="29" max="29" width="8.140625" customWidth="1"/>
    <col min="30" max="30" width="8.140625" bestFit="1" customWidth="1"/>
    <col min="31" max="35" width="8.140625" customWidth="1"/>
    <col min="36" max="36" width="10" bestFit="1" customWidth="1"/>
    <col min="37" max="37" width="10" customWidth="1"/>
    <col min="38" max="38" width="17.6171875" bestFit="1" customWidth="1"/>
    <col min="49" max="53" width="8.76171875" customWidth="1"/>
    <col min="54" max="54" width="4.37890625" customWidth="1"/>
    <col min="55" max="55" width="8.76171875" customWidth="1"/>
    <col min="60" max="60" width="10" customWidth="1"/>
    <col min="67" max="67" width="6.140625" bestFit="1" customWidth="1"/>
    <col min="70" max="72" width="11.140625" customWidth="1"/>
    <col min="76" max="76" width="11.234375" customWidth="1"/>
    <col min="77" max="77" width="9.140625" bestFit="1" customWidth="1"/>
    <col min="78" max="79" width="9.140625" customWidth="1"/>
    <col min="80" max="80" width="11.140625" bestFit="1" customWidth="1"/>
    <col min="81" max="81" width="11.140625" customWidth="1"/>
    <col min="91" max="95" width="9.140625" bestFit="1" customWidth="1"/>
    <col min="97" max="102" width="9.140625" bestFit="1" customWidth="1"/>
    <col min="103" max="103" width="9.6171875" bestFit="1" customWidth="1"/>
    <col min="104" max="104" width="9.234375" bestFit="1" customWidth="1"/>
    <col min="105" max="105" width="6.85546875" bestFit="1" customWidth="1"/>
    <col min="106" max="106" width="16.47265625" bestFit="1" customWidth="1"/>
    <col min="107" max="107" width="9.140625" customWidth="1"/>
    <col min="108" max="108" width="8.37890625" customWidth="1"/>
    <col min="109" max="109" width="6.85546875" bestFit="1" customWidth="1"/>
    <col min="110" max="110" width="9.140625" bestFit="1" customWidth="1"/>
    <col min="112" max="112" width="11.85546875" bestFit="1" customWidth="1"/>
    <col min="113" max="113" width="6.85546875" bestFit="1" customWidth="1"/>
    <col min="114" max="115" width="6.6171875" customWidth="1"/>
    <col min="116" max="117" width="9.140625" bestFit="1" customWidth="1"/>
    <col min="158" max="158" width="11.76171875" bestFit="1" customWidth="1"/>
    <col min="160" max="160" width="19.234375" bestFit="1" customWidth="1"/>
    <col min="178" max="178" width="9.85546875" customWidth="1"/>
  </cols>
  <sheetData>
    <row r="1" spans="1:204" x14ac:dyDescent="0.45">
      <c r="CK1" s="12"/>
      <c r="EB1" s="12"/>
      <c r="FS1" s="12"/>
      <c r="FT1" s="12"/>
      <c r="FU1" s="157" t="s">
        <v>99</v>
      </c>
      <c r="FV1" s="158"/>
      <c r="FW1" s="158"/>
      <c r="FX1" s="158"/>
      <c r="FY1" s="158"/>
      <c r="FZ1" s="158"/>
      <c r="GA1" s="158"/>
      <c r="GB1" s="159"/>
      <c r="GD1" s="12"/>
      <c r="GE1" s="157" t="s">
        <v>99</v>
      </c>
      <c r="GF1" s="158"/>
      <c r="GG1" s="158"/>
      <c r="GH1" s="158"/>
      <c r="GI1" s="158"/>
      <c r="GJ1" s="158"/>
      <c r="GK1" s="158"/>
      <c r="GL1" s="159"/>
      <c r="GN1" s="12"/>
      <c r="GO1" s="157" t="s">
        <v>108</v>
      </c>
      <c r="GP1" s="158"/>
      <c r="GQ1" s="158"/>
      <c r="GR1" s="158"/>
      <c r="GS1" s="158"/>
      <c r="GT1" s="158"/>
      <c r="GU1" s="158"/>
      <c r="GV1" s="159"/>
    </row>
    <row r="2" spans="1:204" x14ac:dyDescent="0.45">
      <c r="I2" s="151" t="s">
        <v>109</v>
      </c>
      <c r="J2" s="152"/>
      <c r="K2" s="152"/>
      <c r="L2" s="152"/>
      <c r="M2" s="152"/>
      <c r="N2" s="153"/>
      <c r="P2" s="151" t="s">
        <v>134</v>
      </c>
      <c r="Q2" s="152"/>
      <c r="R2" s="152"/>
      <c r="S2" s="152"/>
      <c r="T2" s="152"/>
      <c r="U2" s="153"/>
      <c r="W2" s="151" t="s">
        <v>117</v>
      </c>
      <c r="X2" s="152"/>
      <c r="Y2" s="152"/>
      <c r="Z2" s="152"/>
      <c r="AA2" s="152"/>
      <c r="AB2" s="153"/>
      <c r="AC2" s="95"/>
      <c r="AD2" s="151" t="s">
        <v>118</v>
      </c>
      <c r="AE2" s="152"/>
      <c r="AF2" s="152"/>
      <c r="AG2" s="152"/>
      <c r="AH2" s="152"/>
      <c r="AI2" s="152"/>
      <c r="AJ2" s="152"/>
      <c r="AK2" s="152"/>
      <c r="AL2" s="153"/>
      <c r="AN2" s="154" t="s">
        <v>142</v>
      </c>
      <c r="AO2" s="155"/>
      <c r="AP2" s="155"/>
      <c r="AQ2" s="155"/>
      <c r="AR2" s="155"/>
      <c r="AS2" s="156"/>
      <c r="AT2" s="81"/>
      <c r="BC2" s="151" t="s">
        <v>119</v>
      </c>
      <c r="BD2" s="152"/>
      <c r="BE2" s="152"/>
      <c r="BF2" s="152"/>
      <c r="BG2" s="152"/>
      <c r="BH2" s="153"/>
      <c r="BJ2" s="151" t="s">
        <v>135</v>
      </c>
      <c r="BK2" s="152"/>
      <c r="BL2" s="152"/>
      <c r="BM2" s="152"/>
      <c r="BN2" s="152"/>
      <c r="BO2" s="153"/>
      <c r="BQ2" s="151" t="s">
        <v>121</v>
      </c>
      <c r="BR2" s="152"/>
      <c r="BS2" s="152"/>
      <c r="BT2" s="152"/>
      <c r="BU2" s="152"/>
      <c r="BV2" s="153"/>
      <c r="BW2" s="95"/>
      <c r="BX2" s="151" t="s">
        <v>122</v>
      </c>
      <c r="BY2" s="152"/>
      <c r="BZ2" s="152"/>
      <c r="CA2" s="152"/>
      <c r="CB2" s="152"/>
      <c r="CC2" s="153"/>
      <c r="CE2" s="154" t="s">
        <v>143</v>
      </c>
      <c r="CF2" s="155"/>
      <c r="CG2" s="155"/>
      <c r="CH2" s="155"/>
      <c r="CI2" s="155"/>
      <c r="CJ2" s="156"/>
      <c r="CK2" s="42"/>
      <c r="CT2" s="151" t="s">
        <v>123</v>
      </c>
      <c r="CU2" s="152"/>
      <c r="CV2" s="152"/>
      <c r="CW2" s="152"/>
      <c r="CX2" s="152"/>
      <c r="CY2" s="153"/>
      <c r="DA2" s="151" t="s">
        <v>124</v>
      </c>
      <c r="DB2" s="152"/>
      <c r="DC2" s="152"/>
      <c r="DD2" s="152"/>
      <c r="DE2" s="152"/>
      <c r="DF2" s="153"/>
      <c r="DH2" s="151" t="s">
        <v>125</v>
      </c>
      <c r="DI2" s="152"/>
      <c r="DJ2" s="152"/>
      <c r="DK2" s="152"/>
      <c r="DL2" s="152"/>
      <c r="DM2" s="153"/>
      <c r="DN2" s="95"/>
      <c r="DO2" s="151" t="s">
        <v>126</v>
      </c>
      <c r="DP2" s="152"/>
      <c r="DQ2" s="152"/>
      <c r="DR2" s="152"/>
      <c r="DS2" s="152"/>
      <c r="DT2" s="153"/>
      <c r="DV2" s="154" t="s">
        <v>144</v>
      </c>
      <c r="DW2" s="155"/>
      <c r="DX2" s="155"/>
      <c r="DY2" s="155"/>
      <c r="DZ2" s="155"/>
      <c r="EA2" s="156"/>
      <c r="EB2" s="42"/>
      <c r="EK2" s="151" t="s">
        <v>127</v>
      </c>
      <c r="EL2" s="152"/>
      <c r="EM2" s="152"/>
      <c r="EN2" s="152"/>
      <c r="EO2" s="152"/>
      <c r="EP2" s="153"/>
      <c r="ER2" s="151" t="s">
        <v>128</v>
      </c>
      <c r="ES2" s="152"/>
      <c r="ET2" s="152"/>
      <c r="EU2" s="152"/>
      <c r="EV2" s="152"/>
      <c r="EW2" s="153"/>
      <c r="EY2" s="151" t="s">
        <v>129</v>
      </c>
      <c r="EZ2" s="152"/>
      <c r="FA2" s="152"/>
      <c r="FB2" s="152"/>
      <c r="FC2" s="152"/>
      <c r="FD2" s="153"/>
      <c r="FE2" s="95"/>
      <c r="FF2" s="151" t="s">
        <v>130</v>
      </c>
      <c r="FG2" s="152"/>
      <c r="FH2" s="152"/>
      <c r="FI2" s="152"/>
      <c r="FJ2" s="152"/>
      <c r="FK2" s="153"/>
      <c r="FM2" s="154" t="s">
        <v>145</v>
      </c>
      <c r="FN2" s="155"/>
      <c r="FO2" s="155"/>
      <c r="FP2" s="155"/>
      <c r="FQ2" s="155"/>
      <c r="FR2" s="156"/>
      <c r="FS2" s="42"/>
      <c r="FT2" s="42"/>
      <c r="FU2" s="119" t="s">
        <v>98</v>
      </c>
      <c r="FV2" s="118"/>
      <c r="FW2" s="118" t="s">
        <v>94</v>
      </c>
      <c r="FX2" s="118"/>
      <c r="FY2" s="118" t="s">
        <v>95</v>
      </c>
      <c r="FZ2" s="118"/>
      <c r="GA2" s="118" t="s">
        <v>96</v>
      </c>
      <c r="GB2" s="120"/>
      <c r="GD2" s="42"/>
      <c r="GE2" s="119" t="s">
        <v>98</v>
      </c>
      <c r="GF2" s="118"/>
      <c r="GG2" s="118" t="s">
        <v>94</v>
      </c>
      <c r="GH2" s="118"/>
      <c r="GI2" s="118" t="s">
        <v>95</v>
      </c>
      <c r="GJ2" s="118"/>
      <c r="GK2" s="118" t="s">
        <v>96</v>
      </c>
      <c r="GL2" s="120"/>
      <c r="GN2" s="42"/>
      <c r="GO2" s="119" t="s">
        <v>98</v>
      </c>
      <c r="GP2" s="118"/>
      <c r="GQ2" s="118" t="s">
        <v>94</v>
      </c>
      <c r="GR2" s="118"/>
      <c r="GS2" s="118" t="s">
        <v>95</v>
      </c>
      <c r="GT2" s="118"/>
      <c r="GU2" s="118" t="s">
        <v>96</v>
      </c>
      <c r="GV2" s="120"/>
    </row>
    <row r="3" spans="1:204" ht="269.7" x14ac:dyDescent="0.45">
      <c r="B3" s="33" t="s">
        <v>52</v>
      </c>
      <c r="C3" s="33" t="s">
        <v>44</v>
      </c>
      <c r="D3" s="33" t="s">
        <v>45</v>
      </c>
      <c r="E3" s="33" t="s">
        <v>48</v>
      </c>
      <c r="F3" s="33" t="s">
        <v>86</v>
      </c>
      <c r="G3" s="33"/>
      <c r="H3" s="34" t="s">
        <v>54</v>
      </c>
      <c r="I3" s="35" t="s">
        <v>53</v>
      </c>
      <c r="J3" s="46" t="s">
        <v>55</v>
      </c>
      <c r="K3" s="46" t="s">
        <v>101</v>
      </c>
      <c r="L3" s="46" t="s">
        <v>138</v>
      </c>
      <c r="M3" s="46" t="s">
        <v>84</v>
      </c>
      <c r="N3" s="45" t="s">
        <v>105</v>
      </c>
      <c r="O3" s="33"/>
      <c r="P3" s="35" t="s">
        <v>53</v>
      </c>
      <c r="Q3" s="46" t="s">
        <v>55</v>
      </c>
      <c r="R3" s="46" t="s">
        <v>101</v>
      </c>
      <c r="S3" s="46" t="s">
        <v>138</v>
      </c>
      <c r="T3" s="46" t="s">
        <v>84</v>
      </c>
      <c r="U3" s="45" t="s">
        <v>105</v>
      </c>
      <c r="V3" s="33"/>
      <c r="W3" s="35" t="s">
        <v>53</v>
      </c>
      <c r="X3" s="46" t="s">
        <v>55</v>
      </c>
      <c r="Y3" s="46" t="s">
        <v>101</v>
      </c>
      <c r="Z3" s="46" t="s">
        <v>138</v>
      </c>
      <c r="AA3" s="46" t="s">
        <v>84</v>
      </c>
      <c r="AB3" s="45" t="s">
        <v>105</v>
      </c>
      <c r="AC3" s="36"/>
      <c r="AD3" s="35" t="s">
        <v>53</v>
      </c>
      <c r="AE3" s="46" t="s">
        <v>55</v>
      </c>
      <c r="AF3" s="46" t="s">
        <v>101</v>
      </c>
      <c r="AG3" s="46" t="s">
        <v>102</v>
      </c>
      <c r="AH3" s="46" t="s">
        <v>84</v>
      </c>
      <c r="AI3" s="46" t="s">
        <v>105</v>
      </c>
      <c r="AJ3" s="36" t="s">
        <v>57</v>
      </c>
      <c r="AK3" s="36" t="s">
        <v>88</v>
      </c>
      <c r="AL3" s="37" t="s">
        <v>58</v>
      </c>
      <c r="AM3" s="33"/>
      <c r="AN3" s="35" t="s">
        <v>106</v>
      </c>
      <c r="AO3" s="46" t="s">
        <v>33</v>
      </c>
      <c r="AP3" s="46" t="s">
        <v>140</v>
      </c>
      <c r="AQ3" s="46" t="s">
        <v>33</v>
      </c>
      <c r="AR3" s="46" t="s">
        <v>107</v>
      </c>
      <c r="AS3" s="45" t="s">
        <v>33</v>
      </c>
      <c r="AT3" s="46"/>
      <c r="AV3" s="33" t="s">
        <v>52</v>
      </c>
      <c r="AW3" s="33" t="s">
        <v>44</v>
      </c>
      <c r="AX3" s="33" t="s">
        <v>45</v>
      </c>
      <c r="AY3" s="33" t="s">
        <v>48</v>
      </c>
      <c r="AZ3" s="33" t="s">
        <v>86</v>
      </c>
      <c r="BA3" s="33"/>
      <c r="BB3" s="34" t="s">
        <v>54</v>
      </c>
      <c r="BC3" s="35" t="s">
        <v>53</v>
      </c>
      <c r="BD3" s="46" t="s">
        <v>55</v>
      </c>
      <c r="BE3" s="46" t="s">
        <v>101</v>
      </c>
      <c r="BF3" s="46" t="s">
        <v>138</v>
      </c>
      <c r="BG3" s="46" t="s">
        <v>84</v>
      </c>
      <c r="BH3" s="45" t="s">
        <v>105</v>
      </c>
      <c r="BI3" s="33"/>
      <c r="BJ3" s="35" t="s">
        <v>53</v>
      </c>
      <c r="BK3" s="46" t="s">
        <v>55</v>
      </c>
      <c r="BL3" s="46" t="s">
        <v>101</v>
      </c>
      <c r="BM3" s="46" t="s">
        <v>138</v>
      </c>
      <c r="BN3" s="46" t="s">
        <v>84</v>
      </c>
      <c r="BO3" s="45" t="s">
        <v>105</v>
      </c>
      <c r="BP3" s="33"/>
      <c r="BQ3" s="35" t="s">
        <v>53</v>
      </c>
      <c r="BR3" s="46" t="s">
        <v>55</v>
      </c>
      <c r="BS3" s="46" t="s">
        <v>101</v>
      </c>
      <c r="BT3" s="46" t="s">
        <v>138</v>
      </c>
      <c r="BU3" s="46" t="s">
        <v>84</v>
      </c>
      <c r="BV3" s="45" t="s">
        <v>105</v>
      </c>
      <c r="BW3" s="36"/>
      <c r="BX3" s="35" t="s">
        <v>53</v>
      </c>
      <c r="BY3" s="46" t="s">
        <v>55</v>
      </c>
      <c r="BZ3" s="46" t="s">
        <v>101</v>
      </c>
      <c r="CA3" s="46" t="s">
        <v>102</v>
      </c>
      <c r="CB3" s="46" t="s">
        <v>84</v>
      </c>
      <c r="CC3" s="45" t="s">
        <v>105</v>
      </c>
      <c r="CD3" s="33"/>
      <c r="CE3" s="35" t="s">
        <v>106</v>
      </c>
      <c r="CF3" s="46" t="s">
        <v>33</v>
      </c>
      <c r="CG3" s="46" t="s">
        <v>140</v>
      </c>
      <c r="CH3" s="46" t="s">
        <v>33</v>
      </c>
      <c r="CI3" s="46" t="s">
        <v>107</v>
      </c>
      <c r="CJ3" s="45" t="s">
        <v>33</v>
      </c>
      <c r="CK3" s="36"/>
      <c r="CM3" s="33" t="s">
        <v>52</v>
      </c>
      <c r="CN3" s="33" t="s">
        <v>44</v>
      </c>
      <c r="CO3" s="33" t="s">
        <v>45</v>
      </c>
      <c r="CP3" s="33" t="s">
        <v>48</v>
      </c>
      <c r="CQ3" s="33" t="s">
        <v>86</v>
      </c>
      <c r="CR3" s="33"/>
      <c r="CS3" s="34" t="s">
        <v>54</v>
      </c>
      <c r="CT3" s="35" t="s">
        <v>53</v>
      </c>
      <c r="CU3" s="46" t="s">
        <v>55</v>
      </c>
      <c r="CV3" s="46" t="s">
        <v>101</v>
      </c>
      <c r="CW3" s="46" t="s">
        <v>138</v>
      </c>
      <c r="CX3" s="46" t="s">
        <v>84</v>
      </c>
      <c r="CY3" s="45" t="s">
        <v>105</v>
      </c>
      <c r="CZ3" s="33"/>
      <c r="DA3" s="35" t="s">
        <v>53</v>
      </c>
      <c r="DB3" s="46" t="s">
        <v>55</v>
      </c>
      <c r="DC3" s="46" t="s">
        <v>101</v>
      </c>
      <c r="DD3" s="46" t="s">
        <v>138</v>
      </c>
      <c r="DE3" s="46" t="s">
        <v>84</v>
      </c>
      <c r="DF3" s="45" t="s">
        <v>105</v>
      </c>
      <c r="DG3" s="33"/>
      <c r="DH3" s="35" t="s">
        <v>53</v>
      </c>
      <c r="DI3" s="46" t="s">
        <v>55</v>
      </c>
      <c r="DJ3" s="46" t="s">
        <v>101</v>
      </c>
      <c r="DK3" s="46" t="s">
        <v>138</v>
      </c>
      <c r="DL3" s="46" t="s">
        <v>84</v>
      </c>
      <c r="DM3" s="45" t="s">
        <v>105</v>
      </c>
      <c r="DN3" s="36"/>
      <c r="DO3" s="35" t="s">
        <v>53</v>
      </c>
      <c r="DP3" s="46" t="s">
        <v>55</v>
      </c>
      <c r="DQ3" s="46" t="s">
        <v>101</v>
      </c>
      <c r="DR3" s="46" t="s">
        <v>102</v>
      </c>
      <c r="DS3" s="46" t="s">
        <v>84</v>
      </c>
      <c r="DT3" s="45" t="s">
        <v>105</v>
      </c>
      <c r="DU3" s="33"/>
      <c r="DV3" s="35" t="s">
        <v>106</v>
      </c>
      <c r="DW3" s="46" t="s">
        <v>33</v>
      </c>
      <c r="DX3" s="46" t="s">
        <v>140</v>
      </c>
      <c r="DY3" s="46" t="s">
        <v>33</v>
      </c>
      <c r="DZ3" s="46" t="s">
        <v>107</v>
      </c>
      <c r="EA3" s="45" t="s">
        <v>33</v>
      </c>
      <c r="EB3" s="36"/>
      <c r="ED3" s="33" t="s">
        <v>52</v>
      </c>
      <c r="EE3" s="33" t="s">
        <v>44</v>
      </c>
      <c r="EF3" s="33" t="s">
        <v>45</v>
      </c>
      <c r="EG3" s="33" t="s">
        <v>48</v>
      </c>
      <c r="EH3" s="33" t="s">
        <v>86</v>
      </c>
      <c r="EI3" s="33"/>
      <c r="EJ3" s="34" t="s">
        <v>54</v>
      </c>
      <c r="EK3" s="35" t="s">
        <v>53</v>
      </c>
      <c r="EL3" s="46" t="s">
        <v>55</v>
      </c>
      <c r="EM3" s="46" t="s">
        <v>101</v>
      </c>
      <c r="EN3" s="46" t="s">
        <v>138</v>
      </c>
      <c r="EO3" s="46" t="s">
        <v>84</v>
      </c>
      <c r="EP3" s="45" t="s">
        <v>105</v>
      </c>
      <c r="EQ3" s="33"/>
      <c r="ER3" s="35" t="s">
        <v>53</v>
      </c>
      <c r="ES3" s="46" t="s">
        <v>55</v>
      </c>
      <c r="ET3" s="46" t="s">
        <v>101</v>
      </c>
      <c r="EU3" s="46" t="s">
        <v>138</v>
      </c>
      <c r="EV3" s="46" t="s">
        <v>84</v>
      </c>
      <c r="EW3" s="45" t="s">
        <v>105</v>
      </c>
      <c r="EX3" s="33"/>
      <c r="EY3" s="35" t="s">
        <v>53</v>
      </c>
      <c r="EZ3" s="46" t="s">
        <v>55</v>
      </c>
      <c r="FA3" s="46" t="s">
        <v>101</v>
      </c>
      <c r="FB3" s="46" t="s">
        <v>138</v>
      </c>
      <c r="FC3" s="46" t="s">
        <v>84</v>
      </c>
      <c r="FD3" s="45" t="s">
        <v>105</v>
      </c>
      <c r="FE3" s="36"/>
      <c r="FF3" s="35" t="s">
        <v>53</v>
      </c>
      <c r="FG3" s="46" t="s">
        <v>55</v>
      </c>
      <c r="FH3" s="46" t="s">
        <v>101</v>
      </c>
      <c r="FI3" s="46" t="s">
        <v>102</v>
      </c>
      <c r="FJ3" s="46" t="s">
        <v>84</v>
      </c>
      <c r="FK3" s="45" t="s">
        <v>105</v>
      </c>
      <c r="FL3" s="33"/>
      <c r="FM3" s="35" t="s">
        <v>106</v>
      </c>
      <c r="FN3" s="46" t="s">
        <v>33</v>
      </c>
      <c r="FO3" s="46" t="s">
        <v>140</v>
      </c>
      <c r="FP3" s="46" t="s">
        <v>33</v>
      </c>
      <c r="FQ3" s="46" t="s">
        <v>107</v>
      </c>
      <c r="FR3" s="45" t="s">
        <v>33</v>
      </c>
      <c r="FS3" s="36"/>
      <c r="FT3" s="36"/>
      <c r="FU3" s="43" t="str">
        <f>AN3</f>
        <v>Average Equilibrium water content</v>
      </c>
      <c r="FV3" s="36" t="str">
        <f>AO3</f>
        <v>STD</v>
      </c>
      <c r="FW3" s="36" t="str">
        <f>CE3</f>
        <v>Average Equilibrium water content</v>
      </c>
      <c r="FX3" s="36" t="str">
        <f>CF3</f>
        <v>STD</v>
      </c>
      <c r="FY3" s="36" t="str">
        <f>DV3</f>
        <v>Average Equilibrium water content</v>
      </c>
      <c r="FZ3" s="36" t="str">
        <f>DW3</f>
        <v>STD</v>
      </c>
      <c r="GA3" s="36" t="str">
        <f>FM3</f>
        <v>Average Equilibrium water content</v>
      </c>
      <c r="GB3" s="37" t="s">
        <v>33</v>
      </c>
      <c r="GD3" s="36"/>
      <c r="GE3" s="43" t="str">
        <f>AP3</f>
        <v>Average Normalised  weight fraction</v>
      </c>
      <c r="GF3" s="36" t="str">
        <f>AQ3</f>
        <v>STD</v>
      </c>
      <c r="GG3" s="36" t="str">
        <f>CG3</f>
        <v>Average Normalised  weight fraction</v>
      </c>
      <c r="GH3" s="36" t="str">
        <f>CH3</f>
        <v>STD</v>
      </c>
      <c r="GI3" s="36" t="str">
        <f>DX3</f>
        <v>Average Normalised  weight fraction</v>
      </c>
      <c r="GJ3" s="36" t="str">
        <f>DY3</f>
        <v>STD</v>
      </c>
      <c r="GK3" s="36" t="str">
        <f>FO3</f>
        <v>Average Normalised  weight fraction</v>
      </c>
      <c r="GL3" s="37" t="str">
        <f>FP3</f>
        <v>STD</v>
      </c>
      <c r="GN3" s="36"/>
      <c r="GO3" s="43" t="str">
        <f>AR3</f>
        <v>Average Normalised Volume fraction</v>
      </c>
      <c r="GP3" s="36" t="str">
        <f>AS3</f>
        <v>STD</v>
      </c>
      <c r="GQ3" s="36" t="str">
        <f>CI3</f>
        <v>Average Normalised Volume fraction</v>
      </c>
      <c r="GR3" s="36" t="str">
        <f>CJ3</f>
        <v>STD</v>
      </c>
      <c r="GS3" s="36" t="str">
        <f>DZ3</f>
        <v>Average Normalised Volume fraction</v>
      </c>
      <c r="GT3" s="36" t="str">
        <f>EA3</f>
        <v>STD</v>
      </c>
      <c r="GU3" s="36" t="str">
        <f>FQ3</f>
        <v>Average Normalised Volume fraction</v>
      </c>
      <c r="GV3" s="37" t="str">
        <f>FR3</f>
        <v>STD</v>
      </c>
    </row>
    <row r="4" spans="1:204" ht="15.6" x14ac:dyDescent="0.45">
      <c r="B4" s="4" t="s">
        <v>51</v>
      </c>
      <c r="C4" s="4" t="s">
        <v>46</v>
      </c>
      <c r="D4" s="4" t="s">
        <v>47</v>
      </c>
      <c r="E4" s="4" t="s">
        <v>49</v>
      </c>
      <c r="F4" s="4" t="s">
        <v>87</v>
      </c>
      <c r="G4" s="4"/>
      <c r="H4" s="29"/>
      <c r="I4" s="38" t="s">
        <v>50</v>
      </c>
      <c r="J4" s="150" t="s">
        <v>28</v>
      </c>
      <c r="K4" s="150" t="s">
        <v>100</v>
      </c>
      <c r="L4" s="150" t="s">
        <v>139</v>
      </c>
      <c r="M4" s="150" t="s">
        <v>85</v>
      </c>
      <c r="N4" s="121" t="s">
        <v>104</v>
      </c>
      <c r="O4" s="4"/>
      <c r="P4" s="38" t="s">
        <v>50</v>
      </c>
      <c r="Q4" s="150" t="s">
        <v>28</v>
      </c>
      <c r="R4" s="150" t="s">
        <v>100</v>
      </c>
      <c r="S4" s="150" t="s">
        <v>139</v>
      </c>
      <c r="T4" s="150" t="s">
        <v>85</v>
      </c>
      <c r="U4" s="149" t="s">
        <v>104</v>
      </c>
      <c r="V4" s="4"/>
      <c r="W4" s="38" t="s">
        <v>50</v>
      </c>
      <c r="X4" s="150" t="s">
        <v>28</v>
      </c>
      <c r="Y4" s="150" t="s">
        <v>100</v>
      </c>
      <c r="Z4" s="150" t="s">
        <v>139</v>
      </c>
      <c r="AA4" s="150" t="s">
        <v>85</v>
      </c>
      <c r="AB4" s="149" t="s">
        <v>104</v>
      </c>
      <c r="AC4" s="96"/>
      <c r="AD4" s="38" t="s">
        <v>50</v>
      </c>
      <c r="AE4" s="134" t="s">
        <v>28</v>
      </c>
      <c r="AF4" s="134" t="s">
        <v>100</v>
      </c>
      <c r="AG4" s="134" t="s">
        <v>103</v>
      </c>
      <c r="AH4" s="134" t="s">
        <v>85</v>
      </c>
      <c r="AI4" s="133" t="s">
        <v>104</v>
      </c>
      <c r="AJ4" s="134" t="s">
        <v>56</v>
      </c>
      <c r="AK4" s="134" t="s">
        <v>97</v>
      </c>
      <c r="AL4" s="39" t="s">
        <v>59</v>
      </c>
      <c r="AM4" s="4"/>
      <c r="AN4" s="38" t="s">
        <v>100</v>
      </c>
      <c r="AO4" s="148"/>
      <c r="AP4" s="150" t="s">
        <v>139</v>
      </c>
      <c r="AQ4" s="148"/>
      <c r="AR4" s="148" t="s">
        <v>104</v>
      </c>
      <c r="AS4" s="149"/>
      <c r="AT4" s="67"/>
      <c r="AV4" s="4" t="s">
        <v>51</v>
      </c>
      <c r="AW4" s="4" t="s">
        <v>46</v>
      </c>
      <c r="AX4" s="4" t="s">
        <v>47</v>
      </c>
      <c r="AY4" s="4" t="s">
        <v>49</v>
      </c>
      <c r="AZ4" s="4" t="s">
        <v>87</v>
      </c>
      <c r="BA4" s="4"/>
      <c r="BB4" s="66"/>
      <c r="BC4" s="38" t="s">
        <v>50</v>
      </c>
      <c r="BD4" s="150" t="s">
        <v>28</v>
      </c>
      <c r="BE4" s="150" t="s">
        <v>100</v>
      </c>
      <c r="BF4" s="150" t="s">
        <v>139</v>
      </c>
      <c r="BG4" s="150" t="s">
        <v>85</v>
      </c>
      <c r="BH4" s="149" t="s">
        <v>104</v>
      </c>
      <c r="BI4" s="4"/>
      <c r="BJ4" s="38" t="s">
        <v>50</v>
      </c>
      <c r="BK4" s="150" t="s">
        <v>28</v>
      </c>
      <c r="BL4" s="150" t="s">
        <v>100</v>
      </c>
      <c r="BM4" s="150" t="s">
        <v>139</v>
      </c>
      <c r="BN4" s="150" t="s">
        <v>85</v>
      </c>
      <c r="BO4" s="149" t="s">
        <v>104</v>
      </c>
      <c r="BP4" s="4"/>
      <c r="BQ4" s="38" t="s">
        <v>50</v>
      </c>
      <c r="BR4" s="150" t="s">
        <v>28</v>
      </c>
      <c r="BS4" s="150" t="s">
        <v>100</v>
      </c>
      <c r="BT4" s="150" t="s">
        <v>139</v>
      </c>
      <c r="BU4" s="150" t="s">
        <v>85</v>
      </c>
      <c r="BV4" s="149" t="s">
        <v>104</v>
      </c>
      <c r="BW4" s="96"/>
      <c r="BX4" s="38" t="s">
        <v>50</v>
      </c>
      <c r="BY4" s="150" t="s">
        <v>28</v>
      </c>
      <c r="BZ4" s="150" t="s">
        <v>100</v>
      </c>
      <c r="CA4" s="150" t="s">
        <v>103</v>
      </c>
      <c r="CB4" s="150" t="s">
        <v>85</v>
      </c>
      <c r="CC4" s="149" t="s">
        <v>104</v>
      </c>
      <c r="CD4" s="4"/>
      <c r="CE4" s="38" t="s">
        <v>100</v>
      </c>
      <c r="CF4" s="148"/>
      <c r="CG4" s="150" t="s">
        <v>139</v>
      </c>
      <c r="CH4" s="148"/>
      <c r="CI4" s="148" t="s">
        <v>104</v>
      </c>
      <c r="CJ4" s="149"/>
      <c r="CK4" s="71"/>
      <c r="CM4" s="4" t="s">
        <v>51</v>
      </c>
      <c r="CN4" s="4" t="s">
        <v>46</v>
      </c>
      <c r="CO4" s="4" t="s">
        <v>47</v>
      </c>
      <c r="CP4" s="4" t="s">
        <v>49</v>
      </c>
      <c r="CQ4" s="4" t="s">
        <v>87</v>
      </c>
      <c r="CR4" s="4"/>
      <c r="CS4" s="74"/>
      <c r="CT4" s="38" t="s">
        <v>50</v>
      </c>
      <c r="CU4" s="150" t="s">
        <v>28</v>
      </c>
      <c r="CV4" s="150" t="s">
        <v>100</v>
      </c>
      <c r="CW4" s="150" t="s">
        <v>139</v>
      </c>
      <c r="CX4" s="150" t="s">
        <v>85</v>
      </c>
      <c r="CY4" s="149" t="s">
        <v>104</v>
      </c>
      <c r="CZ4" s="4"/>
      <c r="DA4" s="38" t="s">
        <v>50</v>
      </c>
      <c r="DB4" s="150" t="s">
        <v>28</v>
      </c>
      <c r="DC4" s="150" t="s">
        <v>100</v>
      </c>
      <c r="DD4" s="150" t="s">
        <v>139</v>
      </c>
      <c r="DE4" s="150" t="s">
        <v>85</v>
      </c>
      <c r="DF4" s="149" t="s">
        <v>104</v>
      </c>
      <c r="DG4" s="4"/>
      <c r="DH4" s="38" t="s">
        <v>50</v>
      </c>
      <c r="DI4" s="150" t="s">
        <v>28</v>
      </c>
      <c r="DJ4" s="150" t="s">
        <v>100</v>
      </c>
      <c r="DK4" s="150" t="s">
        <v>139</v>
      </c>
      <c r="DL4" s="150" t="s">
        <v>85</v>
      </c>
      <c r="DM4" s="149" t="s">
        <v>104</v>
      </c>
      <c r="DN4" s="96"/>
      <c r="DO4" s="38" t="s">
        <v>50</v>
      </c>
      <c r="DP4" s="150" t="s">
        <v>28</v>
      </c>
      <c r="DQ4" s="150" t="s">
        <v>100</v>
      </c>
      <c r="DR4" s="150" t="s">
        <v>103</v>
      </c>
      <c r="DS4" s="150" t="s">
        <v>85</v>
      </c>
      <c r="DT4" s="149" t="s">
        <v>104</v>
      </c>
      <c r="DU4" s="4"/>
      <c r="DV4" s="38" t="s">
        <v>100</v>
      </c>
      <c r="DW4" s="148"/>
      <c r="DX4" s="150" t="s">
        <v>139</v>
      </c>
      <c r="DY4" s="148"/>
      <c r="DZ4" s="148" t="s">
        <v>104</v>
      </c>
      <c r="EA4" s="149"/>
      <c r="EB4" s="75"/>
      <c r="ED4" s="4" t="s">
        <v>51</v>
      </c>
      <c r="EE4" s="4" t="s">
        <v>46</v>
      </c>
      <c r="EF4" s="4" t="s">
        <v>47</v>
      </c>
      <c r="EG4" s="4" t="s">
        <v>49</v>
      </c>
      <c r="EH4" s="4" t="s">
        <v>87</v>
      </c>
      <c r="EI4" s="4"/>
      <c r="EJ4" s="98"/>
      <c r="EK4" s="38" t="s">
        <v>50</v>
      </c>
      <c r="EL4" s="150" t="s">
        <v>28</v>
      </c>
      <c r="EM4" s="150" t="s">
        <v>100</v>
      </c>
      <c r="EN4" s="150" t="s">
        <v>139</v>
      </c>
      <c r="EO4" s="150" t="s">
        <v>85</v>
      </c>
      <c r="EP4" s="149" t="s">
        <v>104</v>
      </c>
      <c r="EQ4" s="4"/>
      <c r="ER4" s="38" t="s">
        <v>50</v>
      </c>
      <c r="ES4" s="150" t="s">
        <v>28</v>
      </c>
      <c r="ET4" s="150" t="s">
        <v>100</v>
      </c>
      <c r="EU4" s="150" t="s">
        <v>139</v>
      </c>
      <c r="EV4" s="150" t="s">
        <v>85</v>
      </c>
      <c r="EW4" s="149" t="s">
        <v>104</v>
      </c>
      <c r="EX4" s="4"/>
      <c r="EY4" s="38" t="s">
        <v>50</v>
      </c>
      <c r="EZ4" s="150" t="s">
        <v>28</v>
      </c>
      <c r="FA4" s="150" t="s">
        <v>100</v>
      </c>
      <c r="FB4" s="150" t="s">
        <v>139</v>
      </c>
      <c r="FC4" s="150" t="s">
        <v>85</v>
      </c>
      <c r="FD4" s="149" t="s">
        <v>104</v>
      </c>
      <c r="FE4" s="96"/>
      <c r="FF4" s="38" t="s">
        <v>50</v>
      </c>
      <c r="FG4" s="150" t="s">
        <v>28</v>
      </c>
      <c r="FH4" s="150" t="s">
        <v>100</v>
      </c>
      <c r="FI4" s="150" t="s">
        <v>103</v>
      </c>
      <c r="FJ4" s="150" t="s">
        <v>85</v>
      </c>
      <c r="FK4" s="149" t="s">
        <v>104</v>
      </c>
      <c r="FL4" s="4"/>
      <c r="FM4" s="38" t="s">
        <v>100</v>
      </c>
      <c r="FN4" s="148"/>
      <c r="FO4" s="150" t="s">
        <v>139</v>
      </c>
      <c r="FP4" s="148"/>
      <c r="FQ4" s="148" t="s">
        <v>104</v>
      </c>
      <c r="FR4" s="149"/>
      <c r="FS4" s="99"/>
      <c r="FT4" s="134"/>
      <c r="FU4" s="38" t="str">
        <f>AN4</f>
        <v>EWC</v>
      </c>
      <c r="FV4" s="134"/>
      <c r="FW4" s="134" t="str">
        <f>CE4</f>
        <v>EWC</v>
      </c>
      <c r="FX4" s="134"/>
      <c r="FY4" s="134" t="str">
        <f>DV4</f>
        <v>EWC</v>
      </c>
      <c r="FZ4" s="134"/>
      <c r="GA4" s="134" t="str">
        <f>FM4</f>
        <v>EWC</v>
      </c>
      <c r="GB4" s="121"/>
      <c r="GD4" s="134"/>
      <c r="GE4" s="38" t="str">
        <f>AP4</f>
        <v>Ms/M0</v>
      </c>
      <c r="GF4" s="134"/>
      <c r="GG4" s="134" t="str">
        <f>CG4</f>
        <v>Ms/M0</v>
      </c>
      <c r="GH4" s="134"/>
      <c r="GI4" s="134" t="str">
        <f>DX4</f>
        <v>Ms/M0</v>
      </c>
      <c r="GJ4" s="134"/>
      <c r="GK4" s="134" t="str">
        <f>FO4</f>
        <v>Ms/M0</v>
      </c>
      <c r="GL4" s="121"/>
      <c r="GN4" s="134"/>
      <c r="GO4" s="38" t="str">
        <f>AR4</f>
        <v>Vt/V0</v>
      </c>
      <c r="GP4" s="134">
        <f>AS4</f>
        <v>0</v>
      </c>
      <c r="GQ4" s="134" t="str">
        <f>CI4</f>
        <v>Vt/V0</v>
      </c>
      <c r="GR4" s="134"/>
      <c r="GS4" s="134" t="str">
        <f>DZ4</f>
        <v>Vt/V0</v>
      </c>
      <c r="GT4" s="134"/>
      <c r="GU4" s="134" t="str">
        <f>FQ4</f>
        <v>Vt/V0</v>
      </c>
      <c r="GV4" s="121"/>
    </row>
    <row r="5" spans="1:204" x14ac:dyDescent="0.45">
      <c r="A5" t="s">
        <v>17</v>
      </c>
      <c r="B5" s="11">
        <f>'S1-S16-EX-SW-DRY-60-30-QY0'!J10</f>
        <v>0.15290000000000001</v>
      </c>
      <c r="C5" s="16">
        <v>1.0449999999999999</v>
      </c>
      <c r="D5" s="11">
        <v>0.997</v>
      </c>
      <c r="E5" s="11">
        <f>C5/D5</f>
        <v>1.0481444332998997</v>
      </c>
      <c r="F5" s="11">
        <f>B5*C5</f>
        <v>0.15978049999999999</v>
      </c>
      <c r="G5" s="11"/>
      <c r="H5">
        <v>0</v>
      </c>
      <c r="I5" s="40">
        <f>'S1-EX-SW-HC-45-100-QY0-010721'!E10</f>
        <v>0.56999999999999995</v>
      </c>
      <c r="J5" s="26" t="e">
        <f>'S1-EX-SW-HC-45-100-QY0-010721'!F10</f>
        <v>#DIV/0!</v>
      </c>
      <c r="K5" s="135">
        <f>(I5-$B$5)/I5</f>
        <v>0.73175438596491216</v>
      </c>
      <c r="L5" s="63">
        <f>(I5/$I$5)</f>
        <v>1</v>
      </c>
      <c r="M5" s="26">
        <f>'S1-EX-SW-HC-45-100-QY0-010721'!V10</f>
        <v>0.53220125253288886</v>
      </c>
      <c r="N5" s="170">
        <f>(M5/$M$5)</f>
        <v>1</v>
      </c>
      <c r="O5" s="22"/>
      <c r="P5" s="97">
        <f>'S2-EX-SW-HC-45-100-QY0-010721'!E10</f>
        <v>0.55700000000000005</v>
      </c>
      <c r="Q5" s="87" t="e">
        <f>'S2-EX-SW-HC-45-100-QY0-010721'!F10</f>
        <v>#DIV/0!</v>
      </c>
      <c r="R5" s="135">
        <f>(P5-$B$6)/P5</f>
        <v>0.73231597845601437</v>
      </c>
      <c r="S5" s="63">
        <f>(P5/$P$5)</f>
        <v>1</v>
      </c>
      <c r="T5" s="26">
        <f>'S2-EX-SW-HC-45-100-QY0-010721'!V10</f>
        <v>0.56501409157933324</v>
      </c>
      <c r="U5" s="172">
        <f>(T5/$T$5)</f>
        <v>1</v>
      </c>
      <c r="V5" s="22"/>
      <c r="W5" s="40">
        <f>'S3-EX-SW-HC-45-100-QY0-010721'!E10</f>
        <v>0.56599999999999995</v>
      </c>
      <c r="X5" s="26" t="e">
        <f>'S3-EX-SW-HC-45-100-QY0-010721'!F10</f>
        <v>#DIV/0!</v>
      </c>
      <c r="Y5" s="135">
        <f>(W5-$B$7)/W5</f>
        <v>0.72897526501766785</v>
      </c>
      <c r="Z5" s="63">
        <f>(W5/$W$5)</f>
        <v>1</v>
      </c>
      <c r="AA5" s="26">
        <f>'S3-EX-SW-HC-45-100-QY0-010721'!V10</f>
        <v>0.54449119317037042</v>
      </c>
      <c r="AB5" s="172">
        <f>(AA5/$AA$5)</f>
        <v>1</v>
      </c>
      <c r="AC5" s="51"/>
      <c r="AD5" s="40"/>
      <c r="AE5" s="26"/>
      <c r="AF5" s="135"/>
      <c r="AG5" s="63"/>
      <c r="AH5" s="26"/>
      <c r="AI5" s="137"/>
      <c r="AJ5" s="51"/>
      <c r="AK5" s="51"/>
      <c r="AL5" s="54"/>
      <c r="AM5" s="22"/>
      <c r="AN5" s="53">
        <f>AVERAGE(K5,R5,Y5,AF5)</f>
        <v>0.73101520981286472</v>
      </c>
      <c r="AO5" s="25">
        <f>_xlfn.STDEV.S(K5,R5,Y5,AF5)</f>
        <v>1.7888201718182627E-3</v>
      </c>
      <c r="AP5" s="63">
        <f>AVERAGE(L5,S5,Z5,AG5)</f>
        <v>1</v>
      </c>
      <c r="AQ5" s="25">
        <f>_xlfn.STDEV.S(L5,S5,Z5,AG5)</f>
        <v>0</v>
      </c>
      <c r="AR5" s="137">
        <f>AVERAGE(N5,U5,AB5,AI5)</f>
        <v>1</v>
      </c>
      <c r="AS5" s="175">
        <f>_xlfn.STDEV.S(N5,U5,AB5,AI5)</f>
        <v>0</v>
      </c>
      <c r="AT5" s="52"/>
      <c r="AU5" t="s">
        <v>17</v>
      </c>
      <c r="AV5" s="11">
        <f>'S1-S16-EX-SW-DRY-60-30-QY0'!J14</f>
        <v>0.156</v>
      </c>
      <c r="AW5" s="16">
        <v>1.0449999999999999</v>
      </c>
      <c r="AX5" s="11">
        <v>0.997</v>
      </c>
      <c r="AY5" s="11">
        <f>AW5/AX5</f>
        <v>1.0481444332998997</v>
      </c>
      <c r="AZ5" s="11">
        <f>AV5*AW5</f>
        <v>0.16302</v>
      </c>
      <c r="BA5" s="11"/>
      <c r="BB5">
        <v>0</v>
      </c>
      <c r="BC5" s="40">
        <f>'S1-EX-SW-HB-37-100-QY0-010721'!E10</f>
        <v>0.57799999999999996</v>
      </c>
      <c r="BD5" s="26" t="e">
        <f>'S1-EX-SW-HB-37-100-QY0-010721'!F10</f>
        <v>#DIV/0!</v>
      </c>
      <c r="BE5" s="135">
        <f>(BC5-$AV$5)/BC5</f>
        <v>0.73010380622837368</v>
      </c>
      <c r="BF5" s="63">
        <f>(BC5/$BC$5)</f>
        <v>1</v>
      </c>
      <c r="BG5" s="26">
        <f>'S1-EX-SW-HB-37-100-QY0-010721'!V10</f>
        <v>0.5808122067</v>
      </c>
      <c r="BH5" s="172">
        <f>(BG5/$BG$5)</f>
        <v>1</v>
      </c>
      <c r="BI5" s="22"/>
      <c r="BJ5" s="97">
        <f>'S2-EX-SW-HB-37-100-QY0-010721'!E10</f>
        <v>0.56899999999999995</v>
      </c>
      <c r="BK5" s="87" t="e">
        <f>'S2-EX-SW-HB-37-100-QY0-010721'!F10</f>
        <v>#DIV/0!</v>
      </c>
      <c r="BL5" s="135">
        <f>(BJ5-$AV$6)/BJ5</f>
        <v>0.73005272407732869</v>
      </c>
      <c r="BM5" s="63">
        <f>(BJ5/$BJ$5)</f>
        <v>1</v>
      </c>
      <c r="BN5" s="26">
        <f>'S2-EX-SW-HB-37-100-QY0-010721'!V10</f>
        <v>0.57263563361237024</v>
      </c>
      <c r="BO5" s="172">
        <f>(BN5/$BN$5)</f>
        <v>1</v>
      </c>
      <c r="BP5" s="22"/>
      <c r="BQ5" s="40">
        <f>'S3-EX-SW-HB-37-100-QY0-010721'!E10</f>
        <v>0.56699999999999995</v>
      </c>
      <c r="BR5" s="26" t="e">
        <f>'S3-EX-SW-HB-37-100-QY0-010721'!F10</f>
        <v>#DIV/0!</v>
      </c>
      <c r="BS5" s="135">
        <f>(BQ5-$AV$7)/BQ5</f>
        <v>0.73051146384479715</v>
      </c>
      <c r="BT5" s="63">
        <f>(BQ5/$BQ$5)</f>
        <v>1</v>
      </c>
      <c r="BU5" s="26">
        <f>'S3-EX-SW-HB-37-100-QY0-010721'!V10</f>
        <v>0.55277806686666675</v>
      </c>
      <c r="BV5" s="172">
        <f>(BU5/$BU$5)</f>
        <v>1</v>
      </c>
      <c r="BW5" s="51"/>
      <c r="BX5" s="40"/>
      <c r="BY5" s="26"/>
      <c r="BZ5" s="135"/>
      <c r="CA5" s="63"/>
      <c r="CB5" s="26"/>
      <c r="CC5" s="172"/>
      <c r="CD5" s="22"/>
      <c r="CE5" s="53">
        <f>AVERAGE(BE5,BL5,BS5,BZ5)</f>
        <v>0.73022266471683317</v>
      </c>
      <c r="CF5" s="25">
        <f>_xlfn.STDEV.S(BE5,BL5,BS5,BZ5)</f>
        <v>2.5140813187606286E-4</v>
      </c>
      <c r="CG5" s="63">
        <f>AVERAGE(BF5,BM5,BT5,CA5)</f>
        <v>1</v>
      </c>
      <c r="CH5" s="25">
        <f>_xlfn.STDEV.S(BF5,BM5,BT5,CA5)</f>
        <v>0</v>
      </c>
      <c r="CI5" s="137">
        <f>AVERAGE(BH5,BO5,BV5,CC5)</f>
        <v>1</v>
      </c>
      <c r="CJ5" s="175">
        <f>_xlfn.STDEV.S(BH5,BO5,BV5,CC5)</f>
        <v>0</v>
      </c>
      <c r="CK5" s="51"/>
      <c r="CL5" t="s">
        <v>17</v>
      </c>
      <c r="CM5" s="11">
        <f>'S1-S16-EX-SW-DRY-60-30-QY0'!J18</f>
        <v>0.1542</v>
      </c>
      <c r="CN5" s="16">
        <v>1.0449999999999999</v>
      </c>
      <c r="CO5" s="11">
        <v>0.997</v>
      </c>
      <c r="CP5" s="11">
        <f>CN5/CO5</f>
        <v>1.0481444332998997</v>
      </c>
      <c r="CQ5" s="11">
        <f>CM5*CN5</f>
        <v>0.161139</v>
      </c>
      <c r="CR5" s="11"/>
      <c r="CS5">
        <v>0</v>
      </c>
      <c r="CT5" s="40">
        <f>'S1-EX-SW-RT-21-30-QY0-010721'!E10</f>
        <v>0.56999999999999995</v>
      </c>
      <c r="CU5" s="26" t="e">
        <f>'S1-EX-SW-RT-21-30-QY0-010721'!F10</f>
        <v>#DIV/0!</v>
      </c>
      <c r="CV5" s="135">
        <f>(CT5-$CM$5)/CT5</f>
        <v>0.72947368421052627</v>
      </c>
      <c r="CW5" s="63">
        <f>(CT5/$CT$5)</f>
        <v>1</v>
      </c>
      <c r="CX5" s="26">
        <f>'S1-EX-SW-RT-21-30-QY0-010721'!V10</f>
        <v>0.57507920960000003</v>
      </c>
      <c r="CY5" s="172">
        <f>(CX5/$CX$5)</f>
        <v>1</v>
      </c>
      <c r="CZ5" s="22"/>
      <c r="DA5" s="97">
        <f>'S2-EX-SW-RT-21-30-QY0-010721'!E10</f>
        <v>0.57999999999999996</v>
      </c>
      <c r="DB5" s="87" t="e">
        <f>'S2-EX-SW-RT-21-30-QY0-010721'!F10</f>
        <v>#DIV/0!</v>
      </c>
      <c r="DC5" s="135">
        <f>(DA5-$CM$6)/DA5</f>
        <v>0.73465517241379297</v>
      </c>
      <c r="DD5" s="63">
        <f>(DA5/$DA$5)</f>
        <v>1</v>
      </c>
      <c r="DE5" s="26">
        <f>'S2-EX-SW-RT-21-30-QY0-010721'!V10</f>
        <v>0.57072855966459257</v>
      </c>
      <c r="DF5" s="172">
        <f>(DE5/$DE$5)</f>
        <v>1</v>
      </c>
      <c r="DG5" s="22"/>
      <c r="DH5" s="40">
        <f>'S3-EX-SW-RT-21-30-QY0-010721'!E10</f>
        <v>0.56999999999999995</v>
      </c>
      <c r="DI5" s="26" t="e">
        <f>'S3-EX-SW-RT-21-30-QY0-010721'!F10</f>
        <v>#DIV/0!</v>
      </c>
      <c r="DJ5" s="135">
        <f>(DH5-$CM$7)/DH5</f>
        <v>0.7310526315789474</v>
      </c>
      <c r="DK5" s="63">
        <f>(DH5/$DH$5)</f>
        <v>1</v>
      </c>
      <c r="DL5" s="26">
        <f>'S3-EX-SW-RT-21-30-QY0-010721'!V10</f>
        <v>0.57882464965288893</v>
      </c>
      <c r="DM5" s="172">
        <f>(DL5/$DL$5)</f>
        <v>1</v>
      </c>
      <c r="DN5" s="51"/>
      <c r="DO5" s="40"/>
      <c r="DP5" s="26"/>
      <c r="DQ5" s="135"/>
      <c r="DR5" s="63"/>
      <c r="DS5" s="26"/>
      <c r="DT5" s="172"/>
      <c r="DU5" s="22"/>
      <c r="DV5" s="53">
        <f>AVERAGE(CV5,DC5,DJ5,DQ5)</f>
        <v>0.73172716273442218</v>
      </c>
      <c r="DW5" s="25">
        <f>_xlfn.STDEV.S(CV5,DC5,DJ5,DQ5)</f>
        <v>2.6557859872225432E-3</v>
      </c>
      <c r="DX5" s="63">
        <f>AVERAGE(CW5,DD5,DK5,DR5)</f>
        <v>1</v>
      </c>
      <c r="DY5" s="25">
        <f>_xlfn.STDEV.S(CW5,DD5,DK5,DR5)</f>
        <v>0</v>
      </c>
      <c r="DZ5" s="137">
        <f>AVERAGE(CY5,DF5,DM5,DT5)</f>
        <v>1</v>
      </c>
      <c r="EA5" s="175">
        <f>_xlfn.STDEV.S(CY5,DF5,DM5,DT5)</f>
        <v>0</v>
      </c>
      <c r="EB5" s="51"/>
      <c r="EC5" t="s">
        <v>17</v>
      </c>
      <c r="ED5" s="11">
        <f>'S1-S16-EX-SW-DRY-60-30-QY0'!J22</f>
        <v>0.15540000000000001</v>
      </c>
      <c r="EE5" s="16">
        <v>1.0449999999999999</v>
      </c>
      <c r="EF5" s="11">
        <v>0.997</v>
      </c>
      <c r="EG5" s="11">
        <f>EE5/EF5</f>
        <v>1.0481444332998997</v>
      </c>
      <c r="EH5" s="11">
        <f>ED5*EE5</f>
        <v>0.16239300000000001</v>
      </c>
      <c r="EI5" s="11"/>
      <c r="EJ5">
        <v>0</v>
      </c>
      <c r="EK5" s="40">
        <f>'S1-EX-SW-FRG-8-100-QY0-010721'!E10</f>
        <v>0.56200000000000006</v>
      </c>
      <c r="EL5" s="26" t="e">
        <f>'S1-EX-SW-FRG-8-100-QY0-010721'!F10</f>
        <v>#DIV/0!</v>
      </c>
      <c r="EM5" s="135">
        <f>(EK5-$ED$5)/EK5</f>
        <v>0.72348754448398578</v>
      </c>
      <c r="EN5" s="63">
        <f>(EK5/$EK$5)</f>
        <v>1</v>
      </c>
      <c r="EO5" s="26">
        <f>'S1-EX-SW-FRG-8-100-QY0-010721'!V10</f>
        <v>0.57582926923200006</v>
      </c>
      <c r="EP5" s="172">
        <f>(EO5/$EO$5)</f>
        <v>1</v>
      </c>
      <c r="EQ5" s="22"/>
      <c r="ER5" s="97">
        <f>'S2-EX-SW-FRG-8-100-QY0-010721'!E10</f>
        <v>0.57199999999999995</v>
      </c>
      <c r="ES5" s="87" t="e">
        <f>'S2-EX-SW-FRG-8-100-QY0-010721'!F10</f>
        <v>#DIV/0!</v>
      </c>
      <c r="ET5" s="135">
        <f>(ER5-$ED$6)/ER5</f>
        <v>0.72902097902097895</v>
      </c>
      <c r="EU5" s="63">
        <f>(ER5/$ER$5)</f>
        <v>1</v>
      </c>
      <c r="EV5" s="26">
        <f>'S2-EX-SW-FRG-8-100-QY0-010721'!V10</f>
        <v>0.56292889901111121</v>
      </c>
      <c r="EW5" s="172">
        <f>(EV5/$EV$5)</f>
        <v>1</v>
      </c>
      <c r="EX5" s="22"/>
      <c r="EY5" s="40">
        <f>'S3-EX-SW-FRG-8-100-QY0-010721'!E10</f>
        <v>0.56399999999999995</v>
      </c>
      <c r="EZ5" s="26" t="e">
        <f>'S3-EX-SW-FRG-8-100-QY0-010721'!F10</f>
        <v>#DIV/0!</v>
      </c>
      <c r="FA5" s="135">
        <f>(EY5-$ED$7)/EY5</f>
        <v>0.73031914893617011</v>
      </c>
      <c r="FB5" s="63">
        <f>(EY5/$EY$5)</f>
        <v>1</v>
      </c>
      <c r="FC5" s="26">
        <f>'S3-EX-SW-FRG-8-100-QY0-010721'!V10</f>
        <v>0.56939426944444449</v>
      </c>
      <c r="FD5" s="172">
        <f>(FC5/$FC$5)</f>
        <v>1</v>
      </c>
      <c r="FE5" s="51"/>
      <c r="FF5" s="40"/>
      <c r="FG5" s="26"/>
      <c r="FH5" s="135"/>
      <c r="FI5" s="63"/>
      <c r="FJ5" s="26"/>
      <c r="FK5" s="172"/>
      <c r="FL5" s="22"/>
      <c r="FM5" s="53">
        <f>AVERAGE(EM5,ET5,FA5,FH5)</f>
        <v>0.72760922414704499</v>
      </c>
      <c r="FN5" s="25">
        <f>_xlfn.STDEV.S(EM5,ET5,FA5,FH5)</f>
        <v>3.628015120673221E-3</v>
      </c>
      <c r="FO5" s="63">
        <f>AVERAGE(EN5,EU5,FB5,FI5)</f>
        <v>1</v>
      </c>
      <c r="FP5" s="25">
        <f>_xlfn.STDEV.S(EN5,EU5,FB5,FI5)</f>
        <v>0</v>
      </c>
      <c r="FQ5" s="137">
        <f>AVERAGE(EP5,EW5,FD5,FK5)</f>
        <v>1</v>
      </c>
      <c r="FR5" s="175">
        <f>_xlfn.STDEV.S(EP5,EW5,FD5,FK5)</f>
        <v>0</v>
      </c>
      <c r="FS5" s="51"/>
      <c r="FT5">
        <v>0</v>
      </c>
      <c r="FU5" s="116">
        <f>AN5</f>
        <v>0.73101520981286472</v>
      </c>
      <c r="FV5" s="140">
        <f>AO5</f>
        <v>1.7888201718182627E-3</v>
      </c>
      <c r="FW5" s="51">
        <f>CE5</f>
        <v>0.73022266471683317</v>
      </c>
      <c r="FX5" s="51">
        <f>CF5</f>
        <v>2.5140813187606286E-4</v>
      </c>
      <c r="FY5" s="51">
        <f>DV5</f>
        <v>0.73172716273442218</v>
      </c>
      <c r="FZ5" s="51">
        <f>DW5</f>
        <v>2.6557859872225432E-3</v>
      </c>
      <c r="GA5" s="51">
        <f>FM5</f>
        <v>0.72760922414704499</v>
      </c>
      <c r="GB5" s="54">
        <f>FN5</f>
        <v>3.628015120673221E-3</v>
      </c>
      <c r="GD5">
        <v>0</v>
      </c>
      <c r="GE5" s="116">
        <f>AP5</f>
        <v>1</v>
      </c>
      <c r="GF5" s="51">
        <f>AQ5</f>
        <v>0</v>
      </c>
      <c r="GG5" s="51">
        <f>CG5</f>
        <v>1</v>
      </c>
      <c r="GH5" s="51">
        <f>CH5</f>
        <v>0</v>
      </c>
      <c r="GI5" s="51">
        <f>DX5</f>
        <v>1</v>
      </c>
      <c r="GJ5" s="51">
        <f>DY5</f>
        <v>0</v>
      </c>
      <c r="GK5" s="51">
        <f>FO5</f>
        <v>1</v>
      </c>
      <c r="GL5" s="54">
        <f>FP5</f>
        <v>0</v>
      </c>
      <c r="GN5">
        <v>0</v>
      </c>
      <c r="GO5" s="116">
        <f>AR5</f>
        <v>1</v>
      </c>
      <c r="GP5" s="51">
        <f>AS5</f>
        <v>0</v>
      </c>
      <c r="GQ5" s="51">
        <f>CI5</f>
        <v>1</v>
      </c>
      <c r="GR5" s="51">
        <f>CJ5</f>
        <v>0</v>
      </c>
      <c r="GS5" s="51">
        <f>DZ5</f>
        <v>1</v>
      </c>
      <c r="GT5" s="51">
        <f>EA5</f>
        <v>0</v>
      </c>
      <c r="GU5" s="51">
        <f>FQ5</f>
        <v>1</v>
      </c>
      <c r="GV5" s="54">
        <f>FR5</f>
        <v>0</v>
      </c>
    </row>
    <row r="6" spans="1:204" x14ac:dyDescent="0.45">
      <c r="A6" t="s">
        <v>22</v>
      </c>
      <c r="B6" s="11">
        <f>'S1-S16-EX-SW-DRY-60-30-QY0'!J11</f>
        <v>0.14910000000000001</v>
      </c>
      <c r="C6" s="16">
        <v>1.0449999999999999</v>
      </c>
      <c r="D6" s="11">
        <v>0.997</v>
      </c>
      <c r="E6" s="11">
        <f t="shared" ref="E6:E8" si="0">C6/D6</f>
        <v>1.0481444332998997</v>
      </c>
      <c r="F6" s="11">
        <f t="shared" ref="F6:F8" si="1">B6*C6</f>
        <v>0.15580949999999999</v>
      </c>
      <c r="G6" s="11"/>
      <c r="H6">
        <v>2</v>
      </c>
      <c r="I6" s="40">
        <f>I21+$B$11</f>
        <v>0.48720000000000002</v>
      </c>
      <c r="J6" s="26" t="e">
        <f>'S1-EX-SW-HC-45-100-QY0-010721'!F11</f>
        <v>#DIV/0!</v>
      </c>
      <c r="K6" s="135">
        <f t="shared" ref="K6:K16" si="2">(I6-$B$5)/I6</f>
        <v>0.68616584564860428</v>
      </c>
      <c r="L6" s="63">
        <f t="shared" ref="L6:L16" si="3">(I6/$I$5)</f>
        <v>0.85473684210526324</v>
      </c>
      <c r="M6" s="26">
        <f>'S1-EX-SW-HC-45-100-QY0-010721'!V11</f>
        <v>0.48286739671362972</v>
      </c>
      <c r="N6" s="170">
        <f t="shared" ref="N6:N16" si="4">(M6/$M$5)</f>
        <v>0.90730225533204578</v>
      </c>
      <c r="O6" s="22"/>
      <c r="P6" s="97">
        <f>P21+$B$12</f>
        <v>0.49690000000000001</v>
      </c>
      <c r="Q6" s="87" t="e">
        <f>'S2-EX-SW-HC-45-100-QY0-010721'!F11</f>
        <v>#DIV/0!</v>
      </c>
      <c r="R6" s="135">
        <f t="shared" ref="R6:R16" si="5">(P6-$B$6)/P6</f>
        <v>0.69993962567921109</v>
      </c>
      <c r="S6" s="63">
        <f t="shared" ref="S6:S16" si="6">(P6/$P$5)</f>
        <v>0.89210053859964089</v>
      </c>
      <c r="T6" s="26">
        <f>'S2-EX-SW-HC-45-100-QY0-010721'!V11</f>
        <v>0.48340057412770376</v>
      </c>
      <c r="U6" s="172">
        <f t="shared" ref="U6:U16" si="7">(T6/$T$5)</f>
        <v>0.85555489912914817</v>
      </c>
      <c r="V6" s="22"/>
      <c r="W6" s="40">
        <f>W21+$B$13</f>
        <v>0.49080000000000001</v>
      </c>
      <c r="X6" s="26" t="e">
        <f>'S3-EX-SW-HC-45-100-QY0-010721'!F11</f>
        <v>#DIV/0!</v>
      </c>
      <c r="Y6" s="135">
        <f t="shared" ref="Y6:Y16" si="8">(W6-$B$7)/W6</f>
        <v>0.68744906275468631</v>
      </c>
      <c r="Z6" s="63">
        <f t="shared" ref="Z6:Z16" si="9">(W6/$W$5)</f>
        <v>0.86713780918727923</v>
      </c>
      <c r="AA6" s="26">
        <f>'S3-EX-SW-HC-45-100-QY0-010721'!V11</f>
        <v>0.46676531574088903</v>
      </c>
      <c r="AB6" s="172">
        <f t="shared" ref="AB6:AB16" si="10">(AA6/$AA$5)</f>
        <v>0.85725044150500873</v>
      </c>
      <c r="AC6" s="51"/>
      <c r="AD6" s="40"/>
      <c r="AE6" s="26"/>
      <c r="AF6" s="135"/>
      <c r="AG6" s="63"/>
      <c r="AH6" s="26"/>
      <c r="AI6" s="137"/>
      <c r="AJ6" s="51"/>
      <c r="AK6" s="51"/>
      <c r="AL6" s="54"/>
      <c r="AM6" s="22"/>
      <c r="AN6" s="53">
        <f>AVERAGE(K6,R6,Y6,AF6)</f>
        <v>0.69118484469416719</v>
      </c>
      <c r="AO6" s="25">
        <f>_xlfn.STDEV.S(K6,R6,Y6,AF6)</f>
        <v>7.608962091336738E-3</v>
      </c>
      <c r="AP6" s="63">
        <f>AVERAGE(L6,S6,Z6,AG6)</f>
        <v>0.87132506329739456</v>
      </c>
      <c r="AQ6" s="25">
        <f>_xlfn.STDEV.S(L6,S6,Z6,AG6)</f>
        <v>1.9030535375233137E-2</v>
      </c>
      <c r="AR6" s="137">
        <f>AVERAGE(N6,U6,AB6,AI6)</f>
        <v>0.87336919865540086</v>
      </c>
      <c r="AS6" s="175">
        <f>_xlfn.STDEV.S(N6,U6,AB6,AI6)</f>
        <v>2.9399115081110525E-2</v>
      </c>
      <c r="AT6" s="52"/>
      <c r="AU6" t="s">
        <v>22</v>
      </c>
      <c r="AV6" s="11">
        <f>'S1-S16-EX-SW-DRY-60-30-QY0'!J15</f>
        <v>0.15359999999999999</v>
      </c>
      <c r="AW6" s="16">
        <v>1.0449999999999999</v>
      </c>
      <c r="AX6" s="11">
        <v>0.997</v>
      </c>
      <c r="AY6" s="11">
        <f t="shared" ref="AY6:AY8" si="11">AW6/AX6</f>
        <v>1.0481444332998997</v>
      </c>
      <c r="AZ6" s="11">
        <f t="shared" ref="AZ6:AZ8" si="12">AV6*AW6</f>
        <v>0.16051199999999999</v>
      </c>
      <c r="BA6" s="11"/>
      <c r="BB6">
        <v>2</v>
      </c>
      <c r="BC6" s="40">
        <f>BC21+$AV$11</f>
        <v>0.51219999999999999</v>
      </c>
      <c r="BD6" s="26" t="e">
        <f>'S1-EX-SW-HB-37-100-QY0-010721'!F11</f>
        <v>#DIV/0!</v>
      </c>
      <c r="BE6" s="135">
        <f t="shared" ref="BE6:BE16" si="13">(BC6-$AV$5)/BC6</f>
        <v>0.69543147208121825</v>
      </c>
      <c r="BF6" s="63">
        <f t="shared" ref="BF6:BF16" si="14">(BC6/$BC$5)</f>
        <v>0.88615916955017304</v>
      </c>
      <c r="BG6" s="26">
        <f>'S1-EX-SW-HB-37-100-QY0-010721'!V11</f>
        <v>0.52425405323533336</v>
      </c>
      <c r="BH6" s="172">
        <f t="shared" ref="BH6:BH16" si="15">(BG6/$BG$5)</f>
        <v>0.90262230577760572</v>
      </c>
      <c r="BI6" s="22"/>
      <c r="BJ6" s="97">
        <f>BJ21+$AV$12</f>
        <v>0.51149999999999995</v>
      </c>
      <c r="BK6" s="87" t="e">
        <f>'S2-EX-SW-HB-37-100-QY0-010721'!F11</f>
        <v>#DIV/0!</v>
      </c>
      <c r="BL6" s="135">
        <f t="shared" ref="BL6:BL16" si="16">(BJ6-$AV$6)/BJ6</f>
        <v>0.69970674486803519</v>
      </c>
      <c r="BM6" s="63">
        <f t="shared" ref="BM6:BM16" si="17">(BJ6/$BJ$5)</f>
        <v>0.89894551845342707</v>
      </c>
      <c r="BN6" s="26">
        <f>'S2-EX-SW-HB-37-100-QY0-010721'!V11</f>
        <v>0.5217920095555556</v>
      </c>
      <c r="BO6" s="172">
        <f t="shared" ref="BO6:BO16" si="18">(BN6/$BN$5)</f>
        <v>0.91121121168084374</v>
      </c>
      <c r="BP6" s="22"/>
      <c r="BQ6" s="40">
        <f>BQ21+$AV$13</f>
        <v>0.51029999999999998</v>
      </c>
      <c r="BR6" s="26" t="e">
        <f>'S3-EX-SW-HB-37-100-QY0-010721'!F11</f>
        <v>#DIV/0!</v>
      </c>
      <c r="BS6" s="135">
        <f t="shared" ref="BS6:BS16" si="19">(BQ6-$AV$7)/BQ6</f>
        <v>0.70056829316088576</v>
      </c>
      <c r="BT6" s="63">
        <f t="shared" ref="BT6:BT16" si="20">(BQ6/$BQ$5)</f>
        <v>0.9</v>
      </c>
      <c r="BU6" s="26">
        <f>'S3-EX-SW-HB-37-100-QY0-010721'!V11</f>
        <v>0.49384817189037045</v>
      </c>
      <c r="BV6" s="172">
        <f t="shared" ref="BV6:BV16" si="21">(BU6/$BU$5)</f>
        <v>0.89339321056942278</v>
      </c>
      <c r="BW6" s="51"/>
      <c r="BX6" s="40"/>
      <c r="BY6" s="26"/>
      <c r="BZ6" s="135"/>
      <c r="CA6" s="63"/>
      <c r="CB6" s="26"/>
      <c r="CC6" s="172"/>
      <c r="CD6" s="22"/>
      <c r="CE6" s="53">
        <f>AVERAGE(BE6,BL6,BS6,BZ6)</f>
        <v>0.69856883670337977</v>
      </c>
      <c r="CF6" s="25">
        <f>_xlfn.STDEV.S(BE6,BL6,BS6,BZ6)</f>
        <v>2.7509741809986664E-3</v>
      </c>
      <c r="CG6" s="63">
        <f>AVERAGE(BF6,BM6,BT6,CA6)</f>
        <v>0.89503489600120012</v>
      </c>
      <c r="CH6" s="25">
        <f>_xlfn.STDEV.S(BF6,BM6,BT6,CA6)</f>
        <v>7.7046656551800494E-3</v>
      </c>
      <c r="CI6" s="137">
        <f>AVERAGE(BH6,BO6,BV6,CC6)</f>
        <v>0.90240890934262408</v>
      </c>
      <c r="CJ6" s="175">
        <f>_xlfn.STDEV.S(BH6,BO6,BV6,CC6)</f>
        <v>8.9109171486720026E-3</v>
      </c>
      <c r="CK6" s="51"/>
      <c r="CL6" t="s">
        <v>22</v>
      </c>
      <c r="CM6" s="11">
        <f>'S1-S16-EX-SW-DRY-60-30-QY0'!J19</f>
        <v>0.15390000000000001</v>
      </c>
      <c r="CN6" s="16">
        <v>1.0449999999999999</v>
      </c>
      <c r="CO6" s="11">
        <v>0.997</v>
      </c>
      <c r="CP6" s="11">
        <f t="shared" ref="CP6:CP8" si="22">CN6/CO6</f>
        <v>1.0481444332998997</v>
      </c>
      <c r="CQ6" s="11">
        <f t="shared" ref="CQ6:CQ8" si="23">CM6*CN6</f>
        <v>0.16082550000000001</v>
      </c>
      <c r="CR6" s="11"/>
      <c r="CS6">
        <v>2</v>
      </c>
      <c r="CT6" s="40">
        <f>CT21+$CM$11</f>
        <v>0.56500000000000006</v>
      </c>
      <c r="CU6" s="26" t="e">
        <f>'S1-EX-SW-RT-21-30-QY0-010721'!F11</f>
        <v>#DIV/0!</v>
      </c>
      <c r="CV6" s="135">
        <f t="shared" ref="CV6:CV16" si="24">(CT6-$CM$5)/CT6</f>
        <v>0.72707964601769914</v>
      </c>
      <c r="CW6" s="63">
        <f t="shared" ref="CW6:CW16" si="25">(CT6/$CT$5)</f>
        <v>0.99122807017543879</v>
      </c>
      <c r="CX6" s="26">
        <f>'S1-EX-SW-RT-21-30-QY0-010721'!V11</f>
        <v>0.54783556782222231</v>
      </c>
      <c r="CY6" s="172">
        <f t="shared" ref="CY6:CY16" si="26">(CX6/$CX$5)</f>
        <v>0.9526262794359629</v>
      </c>
      <c r="CZ6" s="22"/>
      <c r="DA6" s="97">
        <f>DA21+$CM$12</f>
        <v>0.58699999999999997</v>
      </c>
      <c r="DB6" s="87" t="e">
        <f>'S2-EX-SW-RT-21-30-QY0-010721'!F11</f>
        <v>#DIV/0!</v>
      </c>
      <c r="DC6" s="135">
        <f t="shared" ref="DC6:DC16" si="27">(DA6-$CM$6)/DA6</f>
        <v>0.7378194207836456</v>
      </c>
      <c r="DD6" s="63">
        <f t="shared" ref="DD6:DD16" si="28">(DA6/$DA$5)</f>
        <v>1.0120689655172415</v>
      </c>
      <c r="DE6" s="26">
        <f>'S2-EX-SW-RT-21-30-QY0-010721'!V11</f>
        <v>0.55416621073955552</v>
      </c>
      <c r="DF6" s="172">
        <f t="shared" ref="DF6:DF16" si="29">(DE6/$DE$5)</f>
        <v>0.97098033969989084</v>
      </c>
      <c r="DG6" s="22"/>
      <c r="DH6" s="40">
        <f>DH21+$CM$13</f>
        <v>0.56600000000000006</v>
      </c>
      <c r="DI6" s="26" t="e">
        <f>'S3-EX-SW-RT-21-30-QY0-010721'!F11</f>
        <v>#DIV/0!</v>
      </c>
      <c r="DJ6" s="135">
        <f t="shared" ref="DJ6:DJ16" si="30">(DH6-$CM$7)/DH6</f>
        <v>0.72915194346289758</v>
      </c>
      <c r="DK6" s="63">
        <f t="shared" ref="DK6:DK16" si="31">(DH6/$DH$5)</f>
        <v>0.99298245614035108</v>
      </c>
      <c r="DL6" s="26">
        <f>'S3-EX-SW-RT-21-30-QY0-010721'!V11</f>
        <v>0.57591700863888873</v>
      </c>
      <c r="DM6" s="172">
        <f t="shared" ref="DM6:DM16" si="32">(DL6/$DL$5)</f>
        <v>0.99497664618163051</v>
      </c>
      <c r="DN6" s="51"/>
      <c r="DO6" s="40"/>
      <c r="DP6" s="26"/>
      <c r="DQ6" s="135"/>
      <c r="DR6" s="63"/>
      <c r="DS6" s="26"/>
      <c r="DT6" s="172"/>
      <c r="DU6" s="22"/>
      <c r="DV6" s="53">
        <f>AVERAGE(CV6,DC6,DJ6,DQ6)</f>
        <v>0.73135033675474748</v>
      </c>
      <c r="DW6" s="25">
        <f>_xlfn.STDEV.S(CV6,DC6,DJ6,DQ6)</f>
        <v>5.6974020662976643E-3</v>
      </c>
      <c r="DX6" s="63">
        <f>AVERAGE(CW6,DD6,DK6,DR6)</f>
        <v>0.99875983061101048</v>
      </c>
      <c r="DY6" s="25">
        <f>_xlfn.STDEV.S(CW6,DD6,DK6,DR6)</f>
        <v>1.1559380238259444E-2</v>
      </c>
      <c r="DZ6" s="137">
        <f>AVERAGE(CY6,DF6,DM6,DT6)</f>
        <v>0.97286108843916141</v>
      </c>
      <c r="EA6" s="175">
        <f>_xlfn.STDEV.S(CY6,DF6,DM6,DT6)</f>
        <v>2.1237732994327293E-2</v>
      </c>
      <c r="EB6" s="51"/>
      <c r="EC6" t="s">
        <v>22</v>
      </c>
      <c r="ED6" s="11">
        <f>'S1-S16-EX-SW-DRY-60-30-QY0'!J23</f>
        <v>0.155</v>
      </c>
      <c r="EE6" s="16">
        <v>1.0449999999999999</v>
      </c>
      <c r="EF6" s="11">
        <v>0.997</v>
      </c>
      <c r="EG6" s="11">
        <f t="shared" ref="EG6:EG8" si="33">EE6/EF6</f>
        <v>1.0481444332998997</v>
      </c>
      <c r="EH6" s="11">
        <f t="shared" ref="EH6:EH8" si="34">ED6*EE6</f>
        <v>0.16197499999999998</v>
      </c>
      <c r="EI6" s="11"/>
      <c r="EJ6">
        <v>2</v>
      </c>
      <c r="EK6" s="40">
        <f>EK21+$ED$11</f>
        <v>0.57599999999999996</v>
      </c>
      <c r="EL6" s="26" t="e">
        <f>'S1-EX-SW-FRG-8-100-QY0-010721'!F11</f>
        <v>#DIV/0!</v>
      </c>
      <c r="EM6" s="135">
        <f t="shared" ref="EM6:EM16" si="35">(EK6-$ED$5)/EK6</f>
        <v>0.73020833333333335</v>
      </c>
      <c r="EN6" s="63">
        <f t="shared" ref="EN6:EN16" si="36">(EK6/$EK$5)</f>
        <v>1.0249110320284696</v>
      </c>
      <c r="EO6" s="26">
        <f>'S1-EX-SW-FRG-8-100-QY0-010721'!V11</f>
        <v>0.57213904791348158</v>
      </c>
      <c r="EP6" s="172">
        <f t="shared" ref="EP6:EP16" si="37">(EO6/$EO$5)</f>
        <v>0.99359146622845307</v>
      </c>
      <c r="EQ6" s="22"/>
      <c r="ER6" s="97">
        <f>ER21+$ED$12</f>
        <v>0.58299999999999996</v>
      </c>
      <c r="ES6" s="87" t="e">
        <f>'S2-EX-SW-FRG-8-100-QY0-010721'!F11</f>
        <v>#DIV/0!</v>
      </c>
      <c r="ET6" s="135">
        <f t="shared" ref="ET6:ET16" si="38">(ER6-$ED$6)/ER6</f>
        <v>0.73413379073756424</v>
      </c>
      <c r="EU6" s="63">
        <f t="shared" ref="EU6:EU16" si="39">(ER6/$ER$5)</f>
        <v>1.0192307692307692</v>
      </c>
      <c r="EV6" s="26">
        <f>'S2-EX-SW-FRG-8-100-QY0-010721'!V11</f>
        <v>0.58966897322570344</v>
      </c>
      <c r="EW6" s="172">
        <f t="shared" ref="EW6:EW16" si="40">(EV6/$EV$5)</f>
        <v>1.0475016902872922</v>
      </c>
      <c r="EX6" s="22"/>
      <c r="EY6" s="40">
        <f>EY21+$ED$13</f>
        <v>0.58399999999999996</v>
      </c>
      <c r="EZ6" s="26" t="e">
        <f>'S3-EX-SW-FRG-8-100-QY0-010721'!F11</f>
        <v>#DIV/0!</v>
      </c>
      <c r="FA6" s="135">
        <f t="shared" ref="FA6:FA16" si="41">(EY6-$ED$7)/EY6</f>
        <v>0.73955479452054795</v>
      </c>
      <c r="FB6" s="63">
        <f t="shared" ref="FB6:FB16" si="42">(EY6/$EY$5)</f>
        <v>1.0354609929078014</v>
      </c>
      <c r="FC6" s="26">
        <f>'S3-EX-SW-FRG-8-100-QY0-010721'!V11</f>
        <v>0.58470488821333344</v>
      </c>
      <c r="FD6" s="172">
        <f t="shared" ref="FD6:FD16" si="43">(FC6/$FC$5)</f>
        <v>1.0268893095531633</v>
      </c>
      <c r="FE6" s="51"/>
      <c r="FF6" s="40"/>
      <c r="FG6" s="26"/>
      <c r="FH6" s="135"/>
      <c r="FI6" s="63"/>
      <c r="FJ6" s="26"/>
      <c r="FK6" s="172"/>
      <c r="FL6" s="22"/>
      <c r="FM6" s="53">
        <f>AVERAGE(EM6,ET6,FA6,FH6)</f>
        <v>0.73463230619714848</v>
      </c>
      <c r="FN6" s="25">
        <f>_xlfn.STDEV.S(EM6,ET6,FA6,FH6)</f>
        <v>4.6931303443022605E-3</v>
      </c>
      <c r="FO6" s="63">
        <f>AVERAGE(EN6,EU6,FB6,FI6)</f>
        <v>1.0265342647223468</v>
      </c>
      <c r="FP6" s="25">
        <f>_xlfn.STDEV.S(EN6,EU6,FB6,FI6)</f>
        <v>8.235970096805708E-3</v>
      </c>
      <c r="FQ6" s="137">
        <f>AVERAGE(EP6,EW6,FD6,FK6)</f>
        <v>1.0226608220229696</v>
      </c>
      <c r="FR6" s="175">
        <f>_xlfn.STDEV.S(EP6,EW6,FD6,FK6)</f>
        <v>2.7202723110257055E-2</v>
      </c>
      <c r="FS6" s="51"/>
      <c r="FT6">
        <v>2</v>
      </c>
      <c r="FU6" s="116">
        <f>AN6</f>
        <v>0.69118484469416719</v>
      </c>
      <c r="FV6" s="140">
        <f>AO6</f>
        <v>7.608962091336738E-3</v>
      </c>
      <c r="FW6" s="51">
        <f>CE6</f>
        <v>0.69856883670337977</v>
      </c>
      <c r="FX6" s="51">
        <f>CF6</f>
        <v>2.7509741809986664E-3</v>
      </c>
      <c r="FY6" s="51">
        <f>DV6</f>
        <v>0.73135033675474748</v>
      </c>
      <c r="FZ6" s="51">
        <f>DW6</f>
        <v>5.6974020662976643E-3</v>
      </c>
      <c r="GA6" s="51">
        <f>FM6</f>
        <v>0.73463230619714848</v>
      </c>
      <c r="GB6" s="54">
        <f>FN6</f>
        <v>4.6931303443022605E-3</v>
      </c>
      <c r="GD6">
        <v>2</v>
      </c>
      <c r="GE6" s="116">
        <f>AP6</f>
        <v>0.87132506329739456</v>
      </c>
      <c r="GF6" s="51">
        <f>AQ6</f>
        <v>1.9030535375233137E-2</v>
      </c>
      <c r="GG6" s="51">
        <f>CG6</f>
        <v>0.89503489600120012</v>
      </c>
      <c r="GH6" s="51">
        <f>CH6</f>
        <v>7.7046656551800494E-3</v>
      </c>
      <c r="GI6" s="51">
        <f>DX6</f>
        <v>0.99875983061101048</v>
      </c>
      <c r="GJ6" s="51">
        <f>DY6</f>
        <v>1.1559380238259444E-2</v>
      </c>
      <c r="GK6" s="51">
        <f>FO6</f>
        <v>1.0265342647223468</v>
      </c>
      <c r="GL6" s="54">
        <f>FP6</f>
        <v>8.235970096805708E-3</v>
      </c>
      <c r="GN6">
        <v>2</v>
      </c>
      <c r="GO6" s="116">
        <f>AR6</f>
        <v>0.87336919865540086</v>
      </c>
      <c r="GP6" s="51">
        <f>AS6</f>
        <v>2.9399115081110525E-2</v>
      </c>
      <c r="GQ6" s="51">
        <f>CI6</f>
        <v>0.90240890934262408</v>
      </c>
      <c r="GR6" s="51">
        <f>CJ6</f>
        <v>8.9109171486720026E-3</v>
      </c>
      <c r="GS6" s="51">
        <f>DZ6</f>
        <v>0.97286108843916141</v>
      </c>
      <c r="GT6" s="51">
        <f>EA6</f>
        <v>2.1237732994327293E-2</v>
      </c>
      <c r="GU6" s="51">
        <f>FQ6</f>
        <v>1.0226608220229696</v>
      </c>
      <c r="GV6" s="54">
        <f>FR6</f>
        <v>2.7202723110257055E-2</v>
      </c>
    </row>
    <row r="7" spans="1:204" x14ac:dyDescent="0.45">
      <c r="A7" t="s">
        <v>29</v>
      </c>
      <c r="B7" s="11">
        <f>'S1-S16-EX-SW-DRY-60-30-QY0'!J12</f>
        <v>0.15340000000000001</v>
      </c>
      <c r="C7" s="16">
        <v>1.0449999999999999</v>
      </c>
      <c r="D7" s="11">
        <v>0.997</v>
      </c>
      <c r="E7" s="11">
        <f t="shared" si="0"/>
        <v>1.0481444332998997</v>
      </c>
      <c r="F7" s="11">
        <f t="shared" si="1"/>
        <v>0.160303</v>
      </c>
      <c r="G7" s="11"/>
      <c r="H7">
        <v>4</v>
      </c>
      <c r="I7" s="40">
        <f t="shared" ref="I7:I16" si="44">I22+$B$11</f>
        <v>0.47860000000000003</v>
      </c>
      <c r="J7" s="26" t="e">
        <f>'S1-EX-SW-HC-45-100-QY0-010721'!F12</f>
        <v>#DIV/0!</v>
      </c>
      <c r="K7" s="135">
        <f t="shared" si="2"/>
        <v>0.68052653572921018</v>
      </c>
      <c r="L7" s="63">
        <f t="shared" si="3"/>
        <v>0.83964912280701764</v>
      </c>
      <c r="M7" s="26">
        <f>'S1-EX-SW-HC-45-100-QY0-010721'!V12</f>
        <v>0.47012800359800005</v>
      </c>
      <c r="N7" s="170">
        <f t="shared" si="4"/>
        <v>0.8833650829653904</v>
      </c>
      <c r="O7" s="22"/>
      <c r="P7" s="97">
        <f t="shared" ref="P7:P16" si="45">P22+$B$12</f>
        <v>0.48039999999999999</v>
      </c>
      <c r="Q7" s="87" t="e">
        <f>'S2-EX-SW-HC-45-100-QY0-010721'!F12</f>
        <v>#DIV/0!</v>
      </c>
      <c r="R7" s="135">
        <f t="shared" si="5"/>
        <v>0.68963363863447125</v>
      </c>
      <c r="S7" s="63">
        <f t="shared" si="6"/>
        <v>0.86247755834829432</v>
      </c>
      <c r="T7" s="26">
        <f>'S2-EX-SW-HC-45-100-QY0-010721'!V12</f>
        <v>0.46374575041725924</v>
      </c>
      <c r="U7" s="172">
        <f t="shared" si="7"/>
        <v>0.82076846812969273</v>
      </c>
      <c r="V7" s="22"/>
      <c r="W7" s="40">
        <f t="shared" ref="W7:W16" si="46">W22+$B$13</f>
        <v>0.4763</v>
      </c>
      <c r="X7" s="26" t="e">
        <f>'S3-EX-SW-HC-45-100-QY0-010721'!F12</f>
        <v>#DIV/0!</v>
      </c>
      <c r="Y7" s="135">
        <f t="shared" si="8"/>
        <v>0.67793407516271253</v>
      </c>
      <c r="Z7" s="63">
        <f t="shared" si="9"/>
        <v>0.84151943462897538</v>
      </c>
      <c r="AA7" s="26">
        <f>'S3-EX-SW-HC-45-100-QY0-010721'!V12</f>
        <v>0.45089060324399999</v>
      </c>
      <c r="AB7" s="172">
        <f t="shared" si="10"/>
        <v>0.82809530971223078</v>
      </c>
      <c r="AC7" s="51"/>
      <c r="AD7" s="40"/>
      <c r="AE7" s="26"/>
      <c r="AF7" s="135"/>
      <c r="AG7" s="63"/>
      <c r="AH7" s="26"/>
      <c r="AI7" s="137"/>
      <c r="AJ7" s="51"/>
      <c r="AK7" s="51"/>
      <c r="AL7" s="54"/>
      <c r="AM7" s="22"/>
      <c r="AN7" s="53">
        <f>AVERAGE(K7,R7,Y7,AF7)</f>
        <v>0.68269808317546465</v>
      </c>
      <c r="AO7" s="25">
        <f>_xlfn.STDEV.S(K7,R7,Y7,AF7)</f>
        <v>6.1446448303322165E-3</v>
      </c>
      <c r="AP7" s="63">
        <f>AVERAGE(L7,S7,Z7,AG7)</f>
        <v>0.84788203859476241</v>
      </c>
      <c r="AQ7" s="25">
        <f>_xlfn.STDEV.S(L7,S7,Z7,AG7)</f>
        <v>1.2674636650990943E-2</v>
      </c>
      <c r="AR7" s="137">
        <f>AVERAGE(N7,U7,AB7,AI7)</f>
        <v>0.8440762869357713</v>
      </c>
      <c r="AS7" s="175">
        <f>_xlfn.STDEV.S(N7,U7,AB7,AI7)</f>
        <v>3.4221744140044391E-2</v>
      </c>
      <c r="AT7" s="52"/>
      <c r="AU7" t="s">
        <v>29</v>
      </c>
      <c r="AV7" s="11">
        <f>'S1-S16-EX-SW-DRY-60-30-QY0'!J16</f>
        <v>0.15279999999999999</v>
      </c>
      <c r="AW7" s="16">
        <v>1.0449999999999999</v>
      </c>
      <c r="AX7" s="11">
        <v>0.997</v>
      </c>
      <c r="AY7" s="11">
        <f t="shared" si="11"/>
        <v>1.0481444332998997</v>
      </c>
      <c r="AZ7" s="11">
        <f t="shared" si="12"/>
        <v>0.15967599999999998</v>
      </c>
      <c r="BA7" s="11"/>
      <c r="BB7">
        <v>4</v>
      </c>
      <c r="BC7" s="40">
        <f t="shared" ref="BC7:BC16" si="47">BC22+$AV$11</f>
        <v>0.50190000000000001</v>
      </c>
      <c r="BD7" s="26" t="e">
        <f>'S1-EX-SW-HB-37-100-QY0-010721'!F12</f>
        <v>#DIV/0!</v>
      </c>
      <c r="BE7" s="135">
        <f t="shared" si="13"/>
        <v>0.68918111177525399</v>
      </c>
      <c r="BF7" s="63">
        <f t="shared" si="14"/>
        <v>0.8683391003460208</v>
      </c>
      <c r="BG7" s="26">
        <f>'S1-EX-SW-HB-37-100-QY0-010721'!V12</f>
        <v>0.49775505360000005</v>
      </c>
      <c r="BH7" s="172">
        <f t="shared" si="15"/>
        <v>0.85699826528800815</v>
      </c>
      <c r="BI7" s="22"/>
      <c r="BJ7" s="97">
        <f t="shared" ref="BJ7:BJ16" si="48">BJ22+$AV$12</f>
        <v>0.49609999999999999</v>
      </c>
      <c r="BK7" s="87" t="e">
        <f>'S2-EX-SW-HB-37-100-QY0-010721'!F12</f>
        <v>#DIV/0!</v>
      </c>
      <c r="BL7" s="135">
        <f t="shared" si="16"/>
        <v>0.69038500302358408</v>
      </c>
      <c r="BM7" s="63">
        <f t="shared" si="17"/>
        <v>0.8718804920913884</v>
      </c>
      <c r="BN7" s="26">
        <f>'S2-EX-SW-HB-37-100-QY0-010721'!V12</f>
        <v>0.48949411954022221</v>
      </c>
      <c r="BO7" s="172">
        <f t="shared" si="18"/>
        <v>0.854809045766739</v>
      </c>
      <c r="BP7" s="22"/>
      <c r="BQ7" s="40">
        <f t="shared" ref="BQ7:BQ16" si="49">BQ22+$AV$13</f>
        <v>0.49409999999999998</v>
      </c>
      <c r="BR7" s="26" t="e">
        <f>'S3-EX-SW-HB-37-100-QY0-010721'!F12</f>
        <v>#DIV/0!</v>
      </c>
      <c r="BS7" s="135">
        <f t="shared" si="19"/>
        <v>0.69075086014976728</v>
      </c>
      <c r="BT7" s="63">
        <f t="shared" si="20"/>
        <v>0.87142857142857144</v>
      </c>
      <c r="BU7" s="26">
        <f>'S3-EX-SW-HB-37-100-QY0-010721'!V12</f>
        <v>0.47717123249288879</v>
      </c>
      <c r="BV7" s="172">
        <f t="shared" si="21"/>
        <v>0.86322388874373557</v>
      </c>
      <c r="BW7" s="51"/>
      <c r="BX7" s="40"/>
      <c r="BY7" s="26"/>
      <c r="BZ7" s="135"/>
      <c r="CA7" s="63"/>
      <c r="CB7" s="26"/>
      <c r="CC7" s="172"/>
      <c r="CD7" s="22"/>
      <c r="CE7" s="53">
        <f>AVERAGE(BE7,BL7,BS7,BZ7)</f>
        <v>0.69010565831620185</v>
      </c>
      <c r="CF7" s="25">
        <f>_xlfn.STDEV.S(BE7,BL7,BS7,BZ7)</f>
        <v>8.2131150544641456E-4</v>
      </c>
      <c r="CG7" s="63">
        <f>AVERAGE(BF7,BM7,BT7,CA7)</f>
        <v>0.87054938795532688</v>
      </c>
      <c r="CH7" s="25">
        <f>_xlfn.STDEV.S(BF7,BM7,BT7,CA7)</f>
        <v>1.9274559808875611E-3</v>
      </c>
      <c r="CI7" s="137">
        <f>AVERAGE(BH7,BO7,BV7,CC7)</f>
        <v>0.85834373326616087</v>
      </c>
      <c r="CJ7" s="175">
        <f>_xlfn.STDEV.S(BH7,BO7,BV7,CC7)</f>
        <v>4.365788433038525E-3</v>
      </c>
      <c r="CK7" s="51"/>
      <c r="CL7" t="s">
        <v>29</v>
      </c>
      <c r="CM7" s="11">
        <f>'S1-S16-EX-SW-DRY-60-30-QY0'!J20</f>
        <v>0.15329999999999999</v>
      </c>
      <c r="CN7" s="16">
        <v>1.0449999999999999</v>
      </c>
      <c r="CO7" s="11">
        <v>0.997</v>
      </c>
      <c r="CP7" s="11">
        <f t="shared" si="22"/>
        <v>1.0481444332998997</v>
      </c>
      <c r="CQ7" s="11">
        <f t="shared" si="23"/>
        <v>0.16019849999999999</v>
      </c>
      <c r="CR7" s="11"/>
      <c r="CS7">
        <v>4</v>
      </c>
      <c r="CT7" s="40">
        <f t="shared" ref="CT7:CT16" si="50">CT22+$CM$11</f>
        <v>0.56300000000000006</v>
      </c>
      <c r="CU7" s="26" t="e">
        <f>'S1-EX-SW-RT-21-30-QY0-010721'!F12</f>
        <v>#DIV/0!</v>
      </c>
      <c r="CV7" s="135">
        <f t="shared" si="24"/>
        <v>0.72611012433392541</v>
      </c>
      <c r="CW7" s="63">
        <f t="shared" si="25"/>
        <v>0.98771929824561422</v>
      </c>
      <c r="CX7" s="26">
        <f>'S1-EX-SW-RT-21-30-QY0-010721'!V12</f>
        <v>0.54314962962688884</v>
      </c>
      <c r="CY7" s="172">
        <f t="shared" si="26"/>
        <v>0.94447794418560183</v>
      </c>
      <c r="CZ7" s="22"/>
      <c r="DA7" s="97">
        <f t="shared" ref="DA7:DA16" si="51">DA22+$CM$12</f>
        <v>0.58599999999999997</v>
      </c>
      <c r="DB7" s="87" t="e">
        <f>'S2-EX-SW-RT-21-30-QY0-010721'!F12</f>
        <v>#DIV/0!</v>
      </c>
      <c r="DC7" s="135">
        <f t="shared" si="27"/>
        <v>0.7373720136518771</v>
      </c>
      <c r="DD7" s="63">
        <f t="shared" si="28"/>
        <v>1.0103448275862068</v>
      </c>
      <c r="DE7" s="26">
        <f>'S2-EX-SW-RT-21-30-QY0-010721'!V12</f>
        <v>0.54665613210185182</v>
      </c>
      <c r="DF7" s="172">
        <f t="shared" si="29"/>
        <v>0.95782158233523884</v>
      </c>
      <c r="DG7" s="22"/>
      <c r="DH7" s="40">
        <f t="shared" ref="DH7:DH16" si="52">DH22+$CM$13</f>
        <v>0.56300000000000006</v>
      </c>
      <c r="DI7" s="26" t="e">
        <f>'S3-EX-SW-RT-21-30-QY0-010721'!F12</f>
        <v>#DIV/0!</v>
      </c>
      <c r="DJ7" s="135">
        <f t="shared" si="30"/>
        <v>0.727708703374778</v>
      </c>
      <c r="DK7" s="63">
        <f t="shared" si="31"/>
        <v>0.98771929824561422</v>
      </c>
      <c r="DL7" s="26">
        <f>'S3-EX-SW-RT-21-30-QY0-010721'!V12</f>
        <v>0.56613797445355563</v>
      </c>
      <c r="DM7" s="172">
        <f t="shared" si="32"/>
        <v>0.97808200599794548</v>
      </c>
      <c r="DN7" s="51"/>
      <c r="DO7" s="40"/>
      <c r="DP7" s="26"/>
      <c r="DQ7" s="135"/>
      <c r="DR7" s="63"/>
      <c r="DS7" s="26"/>
      <c r="DT7" s="172"/>
      <c r="DU7" s="22"/>
      <c r="DV7" s="53">
        <f>AVERAGE(CV7,DC7,DJ7,DQ7)</f>
        <v>0.73039694712019354</v>
      </c>
      <c r="DW7" s="25">
        <f>_xlfn.STDEV.S(CV7,DC7,DJ7,DQ7)</f>
        <v>6.0932362976108831E-3</v>
      </c>
      <c r="DX7" s="63">
        <f>AVERAGE(CW7,DD7,DK7,DR7)</f>
        <v>0.99526114135914501</v>
      </c>
      <c r="DY7" s="25">
        <f>_xlfn.STDEV.S(CW7,DD7,DK7,DR7)</f>
        <v>1.3062855455348906E-2</v>
      </c>
      <c r="DZ7" s="137">
        <f>AVERAGE(CY7,DF7,DM7,DT7)</f>
        <v>0.96012717750626209</v>
      </c>
      <c r="EA7" s="175">
        <f>_xlfn.STDEV.S(CY7,DF7,DM7,DT7)</f>
        <v>1.6920256185750777E-2</v>
      </c>
      <c r="EB7" s="51"/>
      <c r="EC7" t="s">
        <v>29</v>
      </c>
      <c r="ED7" s="11">
        <f>'S1-S16-EX-SW-DRY-60-30-QY0'!J24</f>
        <v>0.15210000000000001</v>
      </c>
      <c r="EE7" s="16">
        <v>1.0449999999999999</v>
      </c>
      <c r="EF7" s="11">
        <v>0.997</v>
      </c>
      <c r="EG7" s="11">
        <f t="shared" si="33"/>
        <v>1.0481444332998997</v>
      </c>
      <c r="EH7" s="11">
        <f t="shared" si="34"/>
        <v>0.15894450000000002</v>
      </c>
      <c r="EI7" s="11"/>
      <c r="EJ7">
        <v>4</v>
      </c>
      <c r="EK7" s="40">
        <f t="shared" ref="EK7:EK16" si="53">EK22+$ED$11</f>
        <v>0.58309999999999995</v>
      </c>
      <c r="EL7" s="26" t="e">
        <f>'S1-EX-SW-FRG-8-100-QY0-010721'!F12</f>
        <v>#DIV/0!</v>
      </c>
      <c r="EM7" s="135">
        <f t="shared" si="35"/>
        <v>0.73349339735894359</v>
      </c>
      <c r="EN7" s="63">
        <f t="shared" si="36"/>
        <v>1.037544483985765</v>
      </c>
      <c r="EO7" s="26">
        <f>'S1-EX-SW-FRG-8-100-QY0-010721'!V12</f>
        <v>0.58984532329385175</v>
      </c>
      <c r="EP7" s="172">
        <f t="shared" si="37"/>
        <v>1.0243406419415695</v>
      </c>
      <c r="EQ7" s="22"/>
      <c r="ER7" s="97">
        <f t="shared" ref="ER7:ER16" si="54">ER22+$ED$12</f>
        <v>0.58640000000000003</v>
      </c>
      <c r="ES7" s="87" t="e">
        <f>'S2-EX-SW-FRG-8-100-QY0-010721'!F12</f>
        <v>#DIV/0!</v>
      </c>
      <c r="ET7" s="135">
        <f t="shared" si="38"/>
        <v>0.735675306957708</v>
      </c>
      <c r="EU7" s="63">
        <f t="shared" si="39"/>
        <v>1.0251748251748254</v>
      </c>
      <c r="EV7" s="26">
        <f>'S2-EX-SW-FRG-8-100-QY0-010721'!V12</f>
        <v>0.59634503691000007</v>
      </c>
      <c r="EW7" s="172">
        <f t="shared" si="40"/>
        <v>1.0593612052207491</v>
      </c>
      <c r="EX7" s="22"/>
      <c r="EY7" s="40">
        <f t="shared" ref="EY7:EY16" si="55">EY22+$ED$13</f>
        <v>0.58889999999999998</v>
      </c>
      <c r="EZ7" s="26" t="e">
        <f>'S3-EX-SW-FRG-8-100-QY0-010721'!F12</f>
        <v>#DIV/0!</v>
      </c>
      <c r="FA7" s="135">
        <f t="shared" si="41"/>
        <v>0.74172185430463577</v>
      </c>
      <c r="FB7" s="63">
        <f t="shared" si="42"/>
        <v>1.0441489361702128</v>
      </c>
      <c r="FC7" s="26">
        <f>'S3-EX-SW-FRG-8-100-QY0-010721'!V12</f>
        <v>0.59590832571111108</v>
      </c>
      <c r="FD7" s="172">
        <f t="shared" si="43"/>
        <v>1.0465653725186526</v>
      </c>
      <c r="FE7" s="51"/>
      <c r="FF7" s="40"/>
      <c r="FG7" s="26"/>
      <c r="FH7" s="135"/>
      <c r="FI7" s="63"/>
      <c r="FJ7" s="26"/>
      <c r="FK7" s="172"/>
      <c r="FL7" s="22"/>
      <c r="FM7" s="53">
        <f>AVERAGE(EM7,ET7,FA7,FH7)</f>
        <v>0.73696351954042905</v>
      </c>
      <c r="FN7" s="25">
        <f>_xlfn.STDEV.S(EM7,ET7,FA7,FH7)</f>
        <v>4.262803616223514E-3</v>
      </c>
      <c r="FO7" s="63">
        <f>AVERAGE(EN7,EU7,FB7,FI7)</f>
        <v>1.0356227484436011</v>
      </c>
      <c r="FP7" s="25">
        <f>_xlfn.STDEV.S(EN7,EU7,FB7,FI7)</f>
        <v>9.6319272545442435E-3</v>
      </c>
      <c r="FQ7" s="137">
        <f>AVERAGE(EP7,EW7,FD7,FK7)</f>
        <v>1.0434224065603237</v>
      </c>
      <c r="FR7" s="175">
        <f>_xlfn.STDEV.S(EP7,EW7,FD7,FK7)</f>
        <v>1.7720571078810234E-2</v>
      </c>
      <c r="FS7" s="51"/>
      <c r="FT7">
        <v>4</v>
      </c>
      <c r="FU7" s="116">
        <f>AN7</f>
        <v>0.68269808317546465</v>
      </c>
      <c r="FV7" s="140">
        <f>AO7</f>
        <v>6.1446448303322165E-3</v>
      </c>
      <c r="FW7" s="51">
        <f>CE7</f>
        <v>0.69010565831620185</v>
      </c>
      <c r="FX7" s="51">
        <f>CF7</f>
        <v>8.2131150544641456E-4</v>
      </c>
      <c r="FY7" s="51">
        <f>DV7</f>
        <v>0.73039694712019354</v>
      </c>
      <c r="FZ7" s="51">
        <f>DW7</f>
        <v>6.0932362976108831E-3</v>
      </c>
      <c r="GA7" s="51">
        <f>FM7</f>
        <v>0.73696351954042905</v>
      </c>
      <c r="GB7" s="54">
        <f>FN7</f>
        <v>4.262803616223514E-3</v>
      </c>
      <c r="GD7">
        <v>4</v>
      </c>
      <c r="GE7" s="116">
        <f>AP7</f>
        <v>0.84788203859476241</v>
      </c>
      <c r="GF7" s="51">
        <f>AQ7</f>
        <v>1.2674636650990943E-2</v>
      </c>
      <c r="GG7" s="51">
        <f>CG7</f>
        <v>0.87054938795532688</v>
      </c>
      <c r="GH7" s="51">
        <f>CH7</f>
        <v>1.9274559808875611E-3</v>
      </c>
      <c r="GI7" s="51">
        <f>DX7</f>
        <v>0.99526114135914501</v>
      </c>
      <c r="GJ7" s="51">
        <f>DY7</f>
        <v>1.3062855455348906E-2</v>
      </c>
      <c r="GK7" s="51">
        <f>FO7</f>
        <v>1.0356227484436011</v>
      </c>
      <c r="GL7" s="54">
        <f>FP7</f>
        <v>9.6319272545442435E-3</v>
      </c>
      <c r="GN7">
        <v>4</v>
      </c>
      <c r="GO7" s="116">
        <f>AR7</f>
        <v>0.8440762869357713</v>
      </c>
      <c r="GP7" s="51">
        <f>AS7</f>
        <v>3.4221744140044391E-2</v>
      </c>
      <c r="GQ7" s="51">
        <f>CI7</f>
        <v>0.85834373326616087</v>
      </c>
      <c r="GR7" s="51">
        <f>CJ7</f>
        <v>4.365788433038525E-3</v>
      </c>
      <c r="GS7" s="51">
        <f>DZ7</f>
        <v>0.96012717750626209</v>
      </c>
      <c r="GT7" s="51">
        <f>EA7</f>
        <v>1.6920256185750777E-2</v>
      </c>
      <c r="GU7" s="51">
        <f>FQ7</f>
        <v>1.0434224065603237</v>
      </c>
      <c r="GV7" s="54">
        <f>FR7</f>
        <v>1.7720571078810234E-2</v>
      </c>
    </row>
    <row r="8" spans="1:204" x14ac:dyDescent="0.45">
      <c r="A8" t="s">
        <v>65</v>
      </c>
      <c r="B8" s="11">
        <f>'S1-S16-EX-SW-DRY-60-30-QY0'!J13</f>
        <v>0</v>
      </c>
      <c r="C8" s="16">
        <v>1.0449999999999999</v>
      </c>
      <c r="D8" s="11">
        <v>0.997</v>
      </c>
      <c r="E8" s="11">
        <f t="shared" si="0"/>
        <v>1.0481444332998997</v>
      </c>
      <c r="F8" s="11">
        <f t="shared" si="1"/>
        <v>0</v>
      </c>
      <c r="G8" s="11"/>
      <c r="H8">
        <v>6</v>
      </c>
      <c r="I8" s="40">
        <f t="shared" si="44"/>
        <v>0.47200000000000003</v>
      </c>
      <c r="J8" s="26" t="e">
        <f>'S1-EX-SW-HC-45-100-QY0-010721'!F13</f>
        <v>#DIV/0!</v>
      </c>
      <c r="K8" s="135">
        <f t="shared" si="2"/>
        <v>0.6760593220338984</v>
      </c>
      <c r="L8" s="63">
        <f t="shared" si="3"/>
        <v>0.82807017543859662</v>
      </c>
      <c r="M8" s="26">
        <f>'S1-EX-SW-HC-45-100-QY0-010721'!V13</f>
        <v>0.46341633408911104</v>
      </c>
      <c r="N8" s="170">
        <f t="shared" si="4"/>
        <v>0.87075393356101305</v>
      </c>
      <c r="O8" s="22"/>
      <c r="P8" s="97">
        <f t="shared" si="45"/>
        <v>0.4768</v>
      </c>
      <c r="Q8" s="87" t="e">
        <f>'S2-EX-SW-HC-45-100-QY0-010721'!F13</f>
        <v>#DIV/0!</v>
      </c>
      <c r="R8" s="135">
        <f t="shared" si="5"/>
        <v>0.68729026845637586</v>
      </c>
      <c r="S8" s="63">
        <f t="shared" si="6"/>
        <v>0.85601436265709152</v>
      </c>
      <c r="T8" s="26">
        <f>'S2-EX-SW-HC-45-100-QY0-010721'!V13</f>
        <v>0.46028258202888894</v>
      </c>
      <c r="U8" s="172">
        <f t="shared" si="7"/>
        <v>0.81463911942851253</v>
      </c>
      <c r="V8" s="22"/>
      <c r="W8" s="40">
        <f t="shared" si="46"/>
        <v>0.47320000000000001</v>
      </c>
      <c r="X8" s="26" t="e">
        <f>'S3-EX-SW-HC-45-100-QY0-010721'!F13</f>
        <v>#DIV/0!</v>
      </c>
      <c r="Y8" s="135">
        <f t="shared" si="8"/>
        <v>0.67582417582417575</v>
      </c>
      <c r="Z8" s="63">
        <f t="shared" si="9"/>
        <v>0.83604240282685527</v>
      </c>
      <c r="AA8" s="26">
        <f>'S3-EX-SW-HC-45-100-QY0-010721'!V13</f>
        <v>0.44623354739599996</v>
      </c>
      <c r="AB8" s="172">
        <f t="shared" si="10"/>
        <v>0.81954226807186248</v>
      </c>
      <c r="AC8" s="51"/>
      <c r="AD8" s="40"/>
      <c r="AE8" s="26"/>
      <c r="AF8" s="135"/>
      <c r="AG8" s="63"/>
      <c r="AH8" s="26"/>
      <c r="AI8" s="137"/>
      <c r="AJ8" s="51"/>
      <c r="AK8" s="51"/>
      <c r="AL8" s="54"/>
      <c r="AM8" s="22"/>
      <c r="AN8" s="53">
        <f>AVERAGE(K8,R8,Y8,AF8)</f>
        <v>0.67972458877148334</v>
      </c>
      <c r="AO8" s="25">
        <f>_xlfn.STDEV.S(K8,R8,Y8,AF8)</f>
        <v>6.5531256096448588E-3</v>
      </c>
      <c r="AP8" s="63">
        <f>AVERAGE(L8,S8,Z8,AG8)</f>
        <v>0.8400423136408478</v>
      </c>
      <c r="AQ8" s="25">
        <f>_xlfn.STDEV.S(L8,S8,Z8,AG8)</f>
        <v>1.4395098635142944E-2</v>
      </c>
      <c r="AR8" s="137">
        <f>AVERAGE(N8,U8,AB8,AI8)</f>
        <v>0.83497844035379598</v>
      </c>
      <c r="AS8" s="175">
        <f>_xlfn.STDEV.S(N8,U8,AB8,AI8)</f>
        <v>3.1079328376260321E-2</v>
      </c>
      <c r="AT8" s="52"/>
      <c r="AU8" t="s">
        <v>65</v>
      </c>
      <c r="AV8" s="11">
        <f>'S1-S16-EX-SW-DRY-60-30-QY0'!J17</f>
        <v>0</v>
      </c>
      <c r="AW8" s="16">
        <v>1.0449999999999999</v>
      </c>
      <c r="AX8" s="11">
        <v>0.997</v>
      </c>
      <c r="AY8" s="11">
        <f t="shared" si="11"/>
        <v>1.0481444332998997</v>
      </c>
      <c r="AZ8" s="11">
        <f t="shared" si="12"/>
        <v>0</v>
      </c>
      <c r="BA8" s="11"/>
      <c r="BB8">
        <v>6</v>
      </c>
      <c r="BC8" s="40">
        <f t="shared" si="47"/>
        <v>0.50239999999999996</v>
      </c>
      <c r="BD8" s="26" t="e">
        <f>'S1-EX-SW-HB-37-100-QY0-010721'!F13</f>
        <v>#DIV/0!</v>
      </c>
      <c r="BE8" s="135">
        <f t="shared" si="13"/>
        <v>0.68949044585987251</v>
      </c>
      <c r="BF8" s="63">
        <f t="shared" si="14"/>
        <v>0.86920415224913494</v>
      </c>
      <c r="BG8" s="26">
        <f>'S1-EX-SW-HB-37-100-QY0-010721'!V13</f>
        <v>0.49335669394200005</v>
      </c>
      <c r="BH8" s="172">
        <f t="shared" si="15"/>
        <v>0.84942549114989196</v>
      </c>
      <c r="BI8" s="22"/>
      <c r="BJ8" s="97">
        <f t="shared" si="48"/>
        <v>0.498</v>
      </c>
      <c r="BK8" s="87" t="e">
        <f>'S2-EX-SW-HB-37-100-QY0-010721'!F13</f>
        <v>#DIV/0!</v>
      </c>
      <c r="BL8" s="135">
        <f t="shared" si="16"/>
        <v>0.69156626506024099</v>
      </c>
      <c r="BM8" s="63">
        <f t="shared" si="17"/>
        <v>0.87521968365553615</v>
      </c>
      <c r="BN8" s="26">
        <f>'S2-EX-SW-HB-37-100-QY0-010721'!V13</f>
        <v>0.48122300912400012</v>
      </c>
      <c r="BO8" s="172">
        <f t="shared" si="18"/>
        <v>0.8403651133065021</v>
      </c>
      <c r="BP8" s="22"/>
      <c r="BQ8" s="40">
        <f t="shared" si="49"/>
        <v>0.49520000000000003</v>
      </c>
      <c r="BR8" s="26" t="e">
        <f>'S3-EX-SW-HB-37-100-QY0-010721'!F13</f>
        <v>#DIV/0!</v>
      </c>
      <c r="BS8" s="135">
        <f t="shared" si="19"/>
        <v>0.69143780290791601</v>
      </c>
      <c r="BT8" s="63">
        <f t="shared" si="20"/>
        <v>0.87336860670194016</v>
      </c>
      <c r="BU8" s="26">
        <f>'S3-EX-SW-HB-37-100-QY0-010721'!V13</f>
        <v>0.47587650459844449</v>
      </c>
      <c r="BV8" s="172">
        <f t="shared" si="21"/>
        <v>0.86088166865207527</v>
      </c>
      <c r="BW8" s="51"/>
      <c r="BX8" s="40"/>
      <c r="BY8" s="26"/>
      <c r="BZ8" s="135"/>
      <c r="CA8" s="63"/>
      <c r="CB8" s="26"/>
      <c r="CC8" s="172"/>
      <c r="CD8" s="22"/>
      <c r="CE8" s="53">
        <f>AVERAGE(BE8,BL8,BS8,BZ8)</f>
        <v>0.69083150460934328</v>
      </c>
      <c r="CF8" s="25">
        <f>_xlfn.STDEV.S(BE8,BL8,BS8,BZ8)</f>
        <v>1.1631657484184471E-3</v>
      </c>
      <c r="CG8" s="63">
        <f>AVERAGE(BF8,BM8,BT8,CA8)</f>
        <v>0.87259748086887046</v>
      </c>
      <c r="CH8" s="25">
        <f>_xlfn.STDEV.S(BF8,BM8,BT8,CA8)</f>
        <v>3.081011329607611E-3</v>
      </c>
      <c r="CI8" s="137">
        <f>AVERAGE(BH8,BO8,BV8,CC8)</f>
        <v>0.85022409103615659</v>
      </c>
      <c r="CJ8" s="175">
        <f>_xlfn.STDEV.S(BH8,BO8,BV8,CC8)</f>
        <v>1.0281565160312317E-2</v>
      </c>
      <c r="CK8" s="51"/>
      <c r="CL8" t="s">
        <v>65</v>
      </c>
      <c r="CM8" s="11">
        <f>'S1-S16-EX-SW-DRY-60-30-QY0'!J21</f>
        <v>0</v>
      </c>
      <c r="CN8" s="16">
        <v>1.0449999999999999</v>
      </c>
      <c r="CO8" s="11">
        <v>0.997</v>
      </c>
      <c r="CP8" s="11">
        <f t="shared" si="22"/>
        <v>1.0481444332998997</v>
      </c>
      <c r="CQ8" s="11">
        <f t="shared" si="23"/>
        <v>0</v>
      </c>
      <c r="CR8" s="11"/>
      <c r="CS8">
        <v>6</v>
      </c>
      <c r="CT8" s="40">
        <f t="shared" si="50"/>
        <v>0.56189999999999996</v>
      </c>
      <c r="CU8" s="26" t="e">
        <f>'S1-EX-SW-RT-21-30-QY0-010721'!F13</f>
        <v>#DIV/0!</v>
      </c>
      <c r="CV8" s="135">
        <f t="shared" si="24"/>
        <v>0.72557394554191135</v>
      </c>
      <c r="CW8" s="63">
        <f t="shared" si="25"/>
        <v>0.98578947368421055</v>
      </c>
      <c r="CX8" s="26">
        <f>'S1-EX-SW-RT-21-30-QY0-010721'!V13</f>
        <v>0.5436659265217777</v>
      </c>
      <c r="CY8" s="172">
        <f t="shared" si="26"/>
        <v>0.94537572815391457</v>
      </c>
      <c r="CZ8" s="22"/>
      <c r="DA8" s="97">
        <f t="shared" si="51"/>
        <v>0.58460000000000001</v>
      </c>
      <c r="DB8" s="87" t="e">
        <f>'S2-EX-SW-RT-21-30-QY0-010721'!F13</f>
        <v>#DIV/0!</v>
      </c>
      <c r="DC8" s="135">
        <f t="shared" si="27"/>
        <v>0.73674307218611013</v>
      </c>
      <c r="DD8" s="63">
        <f t="shared" si="28"/>
        <v>1.0079310344827588</v>
      </c>
      <c r="DE8" s="26">
        <f>'S2-EX-SW-RT-21-30-QY0-010721'!V13</f>
        <v>0.54435289035944445</v>
      </c>
      <c r="DF8" s="172">
        <f t="shared" si="29"/>
        <v>0.95378596557241035</v>
      </c>
      <c r="DG8" s="22"/>
      <c r="DH8" s="40">
        <f t="shared" si="52"/>
        <v>0.56140000000000001</v>
      </c>
      <c r="DI8" s="26" t="e">
        <f>'S3-EX-SW-RT-21-30-QY0-010721'!F13</f>
        <v>#DIV/0!</v>
      </c>
      <c r="DJ8" s="135">
        <f t="shared" si="30"/>
        <v>0.72693266832917702</v>
      </c>
      <c r="DK8" s="63">
        <f t="shared" si="31"/>
        <v>0.98491228070175452</v>
      </c>
      <c r="DL8" s="26">
        <f>'S3-EX-SW-RT-21-30-QY0-010721'!V13</f>
        <v>0.55302928124888884</v>
      </c>
      <c r="DM8" s="172">
        <f t="shared" si="32"/>
        <v>0.95543491725953766</v>
      </c>
      <c r="DN8" s="51"/>
      <c r="DO8" s="40"/>
      <c r="DP8" s="26"/>
      <c r="DQ8" s="135"/>
      <c r="DR8" s="63"/>
      <c r="DS8" s="26"/>
      <c r="DT8" s="172"/>
      <c r="DU8" s="22"/>
      <c r="DV8" s="53">
        <f>AVERAGE(CV8,DC8,DJ8,DQ8)</f>
        <v>0.72974989535239942</v>
      </c>
      <c r="DW8" s="25">
        <f>_xlfn.STDEV.S(CV8,DC8,DJ8,DQ8)</f>
        <v>6.0942533237320386E-3</v>
      </c>
      <c r="DX8" s="63">
        <f>AVERAGE(CW8,DD8,DK8,DR8)</f>
        <v>0.99287759628957462</v>
      </c>
      <c r="DY8" s="25">
        <f>_xlfn.STDEV.S(CW8,DD8,DK8,DR8)</f>
        <v>1.3044035723622092E-2</v>
      </c>
      <c r="DZ8" s="137">
        <f>AVERAGE(CY8,DF8,DM8,DT8)</f>
        <v>0.95153220366195423</v>
      </c>
      <c r="EA8" s="175">
        <f>_xlfn.STDEV.S(CY8,DF8,DM8,DT8)</f>
        <v>5.3950350719377911E-3</v>
      </c>
      <c r="EB8" s="51"/>
      <c r="EC8" t="s">
        <v>65</v>
      </c>
      <c r="ED8" s="11">
        <f>'S1-S16-EX-SW-DRY-60-30-QY0'!J25</f>
        <v>0</v>
      </c>
      <c r="EE8" s="16">
        <v>1.0449999999999999</v>
      </c>
      <c r="EF8" s="11">
        <v>0.997</v>
      </c>
      <c r="EG8" s="11">
        <f t="shared" si="33"/>
        <v>1.0481444332998997</v>
      </c>
      <c r="EH8" s="11">
        <f t="shared" si="34"/>
        <v>0</v>
      </c>
      <c r="EI8" s="11"/>
      <c r="EJ8">
        <v>6</v>
      </c>
      <c r="EK8" s="40">
        <f t="shared" si="53"/>
        <v>0.5837</v>
      </c>
      <c r="EL8" s="26" t="e">
        <f>'S1-EX-SW-FRG-8-100-QY0-010721'!F13</f>
        <v>#DIV/0!</v>
      </c>
      <c r="EM8" s="135">
        <f t="shared" si="35"/>
        <v>0.73376734623950668</v>
      </c>
      <c r="EN8" s="63">
        <f t="shared" si="36"/>
        <v>1.0386120996441279</v>
      </c>
      <c r="EO8" s="26">
        <f>'S1-EX-SW-FRG-8-100-QY0-010721'!V13</f>
        <v>0.60250750816148158</v>
      </c>
      <c r="EP8" s="172">
        <f t="shared" si="37"/>
        <v>1.0463301196291446</v>
      </c>
      <c r="EQ8" s="22"/>
      <c r="ER8" s="97">
        <f t="shared" si="54"/>
        <v>0.58720000000000006</v>
      </c>
      <c r="ES8" s="87" t="e">
        <f>'S2-EX-SW-FRG-8-100-QY0-010721'!F13</f>
        <v>#DIV/0!</v>
      </c>
      <c r="ET8" s="135">
        <f t="shared" si="38"/>
        <v>0.7360354223433242</v>
      </c>
      <c r="EU8" s="63">
        <f t="shared" si="39"/>
        <v>1.0265734265734268</v>
      </c>
      <c r="EV8" s="26">
        <f>'S2-EX-SW-FRG-8-100-QY0-010721'!V13</f>
        <v>0.59764563716666685</v>
      </c>
      <c r="EW8" s="172">
        <f t="shared" si="40"/>
        <v>1.0616716217919209</v>
      </c>
      <c r="EX8" s="22"/>
      <c r="EY8" s="40">
        <f t="shared" si="55"/>
        <v>0.58920000000000006</v>
      </c>
      <c r="EZ8" s="26" t="e">
        <f>'S3-EX-SW-FRG-8-100-QY0-010721'!F13</f>
        <v>#DIV/0!</v>
      </c>
      <c r="FA8" s="135">
        <f t="shared" si="41"/>
        <v>0.74185336048879835</v>
      </c>
      <c r="FB8" s="63">
        <f t="shared" si="42"/>
        <v>1.0446808510638299</v>
      </c>
      <c r="FC8" s="26">
        <f>'S3-EX-SW-FRG-8-100-QY0-010721'!V13</f>
        <v>0.60170951225155545</v>
      </c>
      <c r="FD8" s="172">
        <f t="shared" si="43"/>
        <v>1.0567537197707324</v>
      </c>
      <c r="FE8" s="51"/>
      <c r="FF8" s="40"/>
      <c r="FG8" s="26"/>
      <c r="FH8" s="135"/>
      <c r="FI8" s="63"/>
      <c r="FJ8" s="26"/>
      <c r="FK8" s="172"/>
      <c r="FL8" s="22"/>
      <c r="FM8" s="53">
        <f>AVERAGE(EM8,ET8,FA8,FH8)</f>
        <v>0.73721870969054304</v>
      </c>
      <c r="FN8" s="25">
        <f>_xlfn.STDEV.S(EM8,ET8,FA8,FH8)</f>
        <v>4.1708552263898125E-3</v>
      </c>
      <c r="FO8" s="63">
        <f>AVERAGE(EN8,EU8,FB8,FI8)</f>
        <v>1.0366221257604613</v>
      </c>
      <c r="FP8" s="25">
        <f>_xlfn.STDEV.S(EN8,EU8,FB8,FI8)</f>
        <v>9.2162737840283723E-3</v>
      </c>
      <c r="FQ8" s="137">
        <f>AVERAGE(EP8,EW8,FD8,FK8)</f>
        <v>1.0549184870639328</v>
      </c>
      <c r="FR8" s="175">
        <f>_xlfn.STDEV.S(EP8,EW8,FD8,FK8)</f>
        <v>7.8336761146155526E-3</v>
      </c>
      <c r="FS8" s="51"/>
      <c r="FT8">
        <v>6</v>
      </c>
      <c r="FU8" s="116">
        <f>AN8</f>
        <v>0.67972458877148334</v>
      </c>
      <c r="FV8" s="140">
        <f>AO8</f>
        <v>6.5531256096448588E-3</v>
      </c>
      <c r="FW8" s="51">
        <f>CE8</f>
        <v>0.69083150460934328</v>
      </c>
      <c r="FX8" s="51">
        <f>CF8</f>
        <v>1.1631657484184471E-3</v>
      </c>
      <c r="FY8" s="51">
        <f>DV8</f>
        <v>0.72974989535239942</v>
      </c>
      <c r="FZ8" s="51">
        <f>DW8</f>
        <v>6.0942533237320386E-3</v>
      </c>
      <c r="GA8" s="51">
        <f>FM8</f>
        <v>0.73721870969054304</v>
      </c>
      <c r="GB8" s="54">
        <f>FN8</f>
        <v>4.1708552263898125E-3</v>
      </c>
      <c r="GD8">
        <v>6</v>
      </c>
      <c r="GE8" s="116">
        <f>AP8</f>
        <v>0.8400423136408478</v>
      </c>
      <c r="GF8" s="51">
        <f>AQ8</f>
        <v>1.4395098635142944E-2</v>
      </c>
      <c r="GG8" s="51">
        <f>CG8</f>
        <v>0.87259748086887046</v>
      </c>
      <c r="GH8" s="51">
        <f>CH8</f>
        <v>3.081011329607611E-3</v>
      </c>
      <c r="GI8" s="51">
        <f>DX8</f>
        <v>0.99287759628957462</v>
      </c>
      <c r="GJ8" s="51">
        <f>DY8</f>
        <v>1.3044035723622092E-2</v>
      </c>
      <c r="GK8" s="51">
        <f>FO8</f>
        <v>1.0366221257604613</v>
      </c>
      <c r="GL8" s="54">
        <f>FP8</f>
        <v>9.2162737840283723E-3</v>
      </c>
      <c r="GN8">
        <v>6</v>
      </c>
      <c r="GO8" s="116">
        <f>AR8</f>
        <v>0.83497844035379598</v>
      </c>
      <c r="GP8" s="51">
        <f>AS8</f>
        <v>3.1079328376260321E-2</v>
      </c>
      <c r="GQ8" s="51">
        <f>CI8</f>
        <v>0.85022409103615659</v>
      </c>
      <c r="GR8" s="51">
        <f>CJ8</f>
        <v>1.0281565160312317E-2</v>
      </c>
      <c r="GS8" s="51">
        <f>DZ8</f>
        <v>0.95153220366195423</v>
      </c>
      <c r="GT8" s="51">
        <f>EA8</f>
        <v>5.3950350719377911E-3</v>
      </c>
      <c r="GU8" s="51">
        <f>FQ8</f>
        <v>1.0549184870639328</v>
      </c>
      <c r="GV8" s="54">
        <f>FR8</f>
        <v>7.8336761146155526E-3</v>
      </c>
    </row>
    <row r="9" spans="1:204" x14ac:dyDescent="0.45">
      <c r="C9" s="16"/>
      <c r="I9" s="40" t="e">
        <f t="shared" si="44"/>
        <v>#DIV/0!</v>
      </c>
      <c r="J9" s="26" t="e">
        <f>'S1-EX-SW-HC-45-100-QY0-010721'!F14</f>
        <v>#DIV/0!</v>
      </c>
      <c r="K9" s="135" t="e">
        <f t="shared" si="2"/>
        <v>#DIV/0!</v>
      </c>
      <c r="L9" s="63" t="e">
        <f t="shared" si="3"/>
        <v>#DIV/0!</v>
      </c>
      <c r="M9" s="26" t="e">
        <f>'S1-EX-SW-HC-45-100-QY0-010721'!V14</f>
        <v>#DIV/0!</v>
      </c>
      <c r="N9" s="170" t="e">
        <f t="shared" si="4"/>
        <v>#DIV/0!</v>
      </c>
      <c r="O9" s="22"/>
      <c r="P9" s="97" t="e">
        <f t="shared" si="45"/>
        <v>#DIV/0!</v>
      </c>
      <c r="Q9" s="87" t="e">
        <f>'S2-EX-SW-HC-45-100-QY0-010721'!F14</f>
        <v>#DIV/0!</v>
      </c>
      <c r="R9" s="135" t="e">
        <f t="shared" si="5"/>
        <v>#DIV/0!</v>
      </c>
      <c r="S9" s="63" t="e">
        <f t="shared" si="6"/>
        <v>#DIV/0!</v>
      </c>
      <c r="T9" s="26" t="e">
        <f>'S2-EX-SW-HC-45-100-QY0-010721'!V14</f>
        <v>#DIV/0!</v>
      </c>
      <c r="U9" s="172" t="e">
        <f t="shared" si="7"/>
        <v>#DIV/0!</v>
      </c>
      <c r="V9" s="22"/>
      <c r="W9" s="40" t="e">
        <f t="shared" si="46"/>
        <v>#DIV/0!</v>
      </c>
      <c r="X9" s="26" t="e">
        <f>'S3-EX-SW-HC-45-100-QY0-010721'!F14</f>
        <v>#DIV/0!</v>
      </c>
      <c r="Y9" s="135" t="e">
        <f t="shared" si="8"/>
        <v>#DIV/0!</v>
      </c>
      <c r="Z9" s="63" t="e">
        <f t="shared" si="9"/>
        <v>#DIV/0!</v>
      </c>
      <c r="AA9" s="26" t="e">
        <f>'S3-EX-SW-HC-45-100-QY0-010721'!V14</f>
        <v>#DIV/0!</v>
      </c>
      <c r="AB9" s="172" t="e">
        <f t="shared" si="10"/>
        <v>#DIV/0!</v>
      </c>
      <c r="AC9" s="51"/>
      <c r="AD9" s="40"/>
      <c r="AE9" s="26"/>
      <c r="AF9" s="135"/>
      <c r="AG9" s="63"/>
      <c r="AH9" s="26"/>
      <c r="AI9" s="137"/>
      <c r="AJ9" s="51"/>
      <c r="AK9" s="51"/>
      <c r="AL9" s="54"/>
      <c r="AM9" s="22"/>
      <c r="AN9" s="53" t="e">
        <f>AVERAGE(K9,R9,Y9,AF9)</f>
        <v>#DIV/0!</v>
      </c>
      <c r="AO9" s="25" t="e">
        <f>_xlfn.STDEV.S(K9,R9,Y9,AF9)</f>
        <v>#DIV/0!</v>
      </c>
      <c r="AP9" s="63" t="e">
        <f>AVERAGE(L9,S9,Z9,AG9)</f>
        <v>#DIV/0!</v>
      </c>
      <c r="AQ9" s="25" t="e">
        <f>_xlfn.STDEV.S(L9,S9,Z9,AG9)</f>
        <v>#DIV/0!</v>
      </c>
      <c r="AR9" s="137" t="e">
        <f>AVERAGE(N9,U9,AB9,AI9)</f>
        <v>#DIV/0!</v>
      </c>
      <c r="AS9" s="175" t="e">
        <f>_xlfn.STDEV.S(N9,U9,AB9,AI9)</f>
        <v>#DIV/0!</v>
      </c>
      <c r="AT9" s="52"/>
      <c r="AW9" s="16"/>
      <c r="BC9" s="40" t="e">
        <f t="shared" si="47"/>
        <v>#DIV/0!</v>
      </c>
      <c r="BD9" s="26" t="e">
        <f>'S1-EX-SW-HB-37-100-QY0-010721'!F14</f>
        <v>#DIV/0!</v>
      </c>
      <c r="BE9" s="135" t="e">
        <f t="shared" si="13"/>
        <v>#DIV/0!</v>
      </c>
      <c r="BF9" s="63" t="e">
        <f t="shared" si="14"/>
        <v>#DIV/0!</v>
      </c>
      <c r="BG9" s="26" t="e">
        <f>'S1-EX-SW-HB-37-100-QY0-010721'!V14</f>
        <v>#DIV/0!</v>
      </c>
      <c r="BH9" s="172" t="e">
        <f t="shared" si="15"/>
        <v>#DIV/0!</v>
      </c>
      <c r="BI9" s="22"/>
      <c r="BJ9" s="97" t="e">
        <f t="shared" si="48"/>
        <v>#DIV/0!</v>
      </c>
      <c r="BK9" s="87" t="e">
        <f>'S2-EX-SW-HB-37-100-QY0-010721'!F14</f>
        <v>#DIV/0!</v>
      </c>
      <c r="BL9" s="135" t="e">
        <f t="shared" si="16"/>
        <v>#DIV/0!</v>
      </c>
      <c r="BM9" s="63" t="e">
        <f t="shared" si="17"/>
        <v>#DIV/0!</v>
      </c>
      <c r="BN9" s="26" t="e">
        <f>'S2-EX-SW-HB-37-100-QY0-010721'!V14</f>
        <v>#DIV/0!</v>
      </c>
      <c r="BO9" s="172" t="e">
        <f t="shared" si="18"/>
        <v>#DIV/0!</v>
      </c>
      <c r="BP9" s="22"/>
      <c r="BQ9" s="40" t="e">
        <f t="shared" si="49"/>
        <v>#DIV/0!</v>
      </c>
      <c r="BR9" s="26" t="e">
        <f>'S3-EX-SW-HB-37-100-QY0-010721'!F14</f>
        <v>#DIV/0!</v>
      </c>
      <c r="BS9" s="135" t="e">
        <f t="shared" si="19"/>
        <v>#DIV/0!</v>
      </c>
      <c r="BT9" s="63" t="e">
        <f t="shared" si="20"/>
        <v>#DIV/0!</v>
      </c>
      <c r="BU9" s="26" t="e">
        <f>'S3-EX-SW-HB-37-100-QY0-010721'!V14</f>
        <v>#DIV/0!</v>
      </c>
      <c r="BV9" s="172" t="e">
        <f t="shared" si="21"/>
        <v>#DIV/0!</v>
      </c>
      <c r="BW9" s="51"/>
      <c r="BX9" s="40"/>
      <c r="BY9" s="26"/>
      <c r="BZ9" s="135"/>
      <c r="CA9" s="63"/>
      <c r="CB9" s="26"/>
      <c r="CC9" s="172"/>
      <c r="CD9" s="22"/>
      <c r="CE9" s="53" t="e">
        <f>AVERAGE(BE9,BL9,BS9,BZ9)</f>
        <v>#DIV/0!</v>
      </c>
      <c r="CF9" s="25" t="e">
        <f>_xlfn.STDEV.S(BE9,BL9,BS9,BZ9)</f>
        <v>#DIV/0!</v>
      </c>
      <c r="CG9" s="63" t="e">
        <f>AVERAGE(BF9,BM9,BT9,CA9)</f>
        <v>#DIV/0!</v>
      </c>
      <c r="CH9" s="25" t="e">
        <f>_xlfn.STDEV.S(BF9,BM9,BT9,CA9)</f>
        <v>#DIV/0!</v>
      </c>
      <c r="CI9" s="137" t="e">
        <f>AVERAGE(BH9,BO9,BV9,CC9)</f>
        <v>#DIV/0!</v>
      </c>
      <c r="CJ9" s="175" t="e">
        <f>_xlfn.STDEV.S(BH9,BO9,BV9,CC9)</f>
        <v>#DIV/0!</v>
      </c>
      <c r="CK9" s="51"/>
      <c r="CN9" s="16"/>
      <c r="CT9" s="40" t="e">
        <f t="shared" si="50"/>
        <v>#DIV/0!</v>
      </c>
      <c r="CU9" s="26" t="e">
        <f>'S1-EX-SW-RT-21-30-QY0-010721'!F14</f>
        <v>#DIV/0!</v>
      </c>
      <c r="CV9" s="135" t="e">
        <f t="shared" si="24"/>
        <v>#DIV/0!</v>
      </c>
      <c r="CW9" s="63" t="e">
        <f t="shared" si="25"/>
        <v>#DIV/0!</v>
      </c>
      <c r="CX9" s="26" t="e">
        <f>'S1-EX-SW-RT-21-30-QY0-010721'!V14</f>
        <v>#DIV/0!</v>
      </c>
      <c r="CY9" s="172" t="e">
        <f t="shared" si="26"/>
        <v>#DIV/0!</v>
      </c>
      <c r="CZ9" s="22"/>
      <c r="DA9" s="97" t="e">
        <f t="shared" si="51"/>
        <v>#DIV/0!</v>
      </c>
      <c r="DB9" s="87" t="e">
        <f>'S2-EX-SW-RT-21-30-QY0-010721'!F14</f>
        <v>#DIV/0!</v>
      </c>
      <c r="DC9" s="135" t="e">
        <f t="shared" si="27"/>
        <v>#DIV/0!</v>
      </c>
      <c r="DD9" s="63" t="e">
        <f t="shared" si="28"/>
        <v>#DIV/0!</v>
      </c>
      <c r="DE9" s="26" t="e">
        <f>'S2-EX-SW-RT-21-30-QY0-010721'!V14</f>
        <v>#DIV/0!</v>
      </c>
      <c r="DF9" s="172" t="e">
        <f t="shared" si="29"/>
        <v>#DIV/0!</v>
      </c>
      <c r="DG9" s="22"/>
      <c r="DH9" s="40" t="e">
        <f t="shared" si="52"/>
        <v>#DIV/0!</v>
      </c>
      <c r="DI9" s="26" t="e">
        <f>'S3-EX-SW-RT-21-30-QY0-010721'!F14</f>
        <v>#DIV/0!</v>
      </c>
      <c r="DJ9" s="135" t="e">
        <f t="shared" si="30"/>
        <v>#DIV/0!</v>
      </c>
      <c r="DK9" s="63" t="e">
        <f t="shared" si="31"/>
        <v>#DIV/0!</v>
      </c>
      <c r="DL9" s="26" t="e">
        <f>'S3-EX-SW-RT-21-30-QY0-010721'!V14</f>
        <v>#DIV/0!</v>
      </c>
      <c r="DM9" s="172" t="e">
        <f t="shared" si="32"/>
        <v>#DIV/0!</v>
      </c>
      <c r="DN9" s="51"/>
      <c r="DO9" s="40"/>
      <c r="DP9" s="26"/>
      <c r="DQ9" s="135"/>
      <c r="DR9" s="63"/>
      <c r="DS9" s="26"/>
      <c r="DT9" s="172"/>
      <c r="DU9" s="22"/>
      <c r="DV9" s="53" t="e">
        <f>AVERAGE(CV9,DC9,DJ9,DQ9)</f>
        <v>#DIV/0!</v>
      </c>
      <c r="DW9" s="25" t="e">
        <f>_xlfn.STDEV.S(CV9,DC9,DJ9,DQ9)</f>
        <v>#DIV/0!</v>
      </c>
      <c r="DX9" s="63" t="e">
        <f>AVERAGE(CW9,DD9,DK9,DR9)</f>
        <v>#DIV/0!</v>
      </c>
      <c r="DY9" s="25" t="e">
        <f>_xlfn.STDEV.S(CW9,DD9,DK9,DR9)</f>
        <v>#DIV/0!</v>
      </c>
      <c r="DZ9" s="137" t="e">
        <f>AVERAGE(CY9,DF9,DM9,DT9)</f>
        <v>#DIV/0!</v>
      </c>
      <c r="EA9" s="175" t="e">
        <f>_xlfn.STDEV.S(CY9,DF9,DM9,DT9)</f>
        <v>#DIV/0!</v>
      </c>
      <c r="EB9" s="51"/>
      <c r="EE9" s="16"/>
      <c r="EK9" s="40" t="e">
        <f t="shared" si="53"/>
        <v>#DIV/0!</v>
      </c>
      <c r="EL9" s="26" t="e">
        <f>'S1-EX-SW-FRG-8-100-QY0-010721'!F14</f>
        <v>#DIV/0!</v>
      </c>
      <c r="EM9" s="135" t="e">
        <f t="shared" si="35"/>
        <v>#DIV/0!</v>
      </c>
      <c r="EN9" s="63" t="e">
        <f t="shared" si="36"/>
        <v>#DIV/0!</v>
      </c>
      <c r="EO9" s="26" t="e">
        <f>'S1-EX-SW-FRG-8-100-QY0-010721'!V14</f>
        <v>#DIV/0!</v>
      </c>
      <c r="EP9" s="172" t="e">
        <f t="shared" si="37"/>
        <v>#DIV/0!</v>
      </c>
      <c r="EQ9" s="22"/>
      <c r="ER9" s="97" t="e">
        <f t="shared" si="54"/>
        <v>#DIV/0!</v>
      </c>
      <c r="ES9" s="87" t="e">
        <f>'S2-EX-SW-FRG-8-100-QY0-010721'!F14</f>
        <v>#DIV/0!</v>
      </c>
      <c r="ET9" s="135" t="e">
        <f t="shared" si="38"/>
        <v>#DIV/0!</v>
      </c>
      <c r="EU9" s="63" t="e">
        <f t="shared" si="39"/>
        <v>#DIV/0!</v>
      </c>
      <c r="EV9" s="26" t="e">
        <f>'S2-EX-SW-FRG-8-100-QY0-010721'!V14</f>
        <v>#DIV/0!</v>
      </c>
      <c r="EW9" s="172" t="e">
        <f t="shared" si="40"/>
        <v>#DIV/0!</v>
      </c>
      <c r="EX9" s="22"/>
      <c r="EY9" s="40" t="e">
        <f t="shared" si="55"/>
        <v>#DIV/0!</v>
      </c>
      <c r="EZ9" s="26" t="e">
        <f>'S3-EX-SW-FRG-8-100-QY0-010721'!F14</f>
        <v>#DIV/0!</v>
      </c>
      <c r="FA9" s="135" t="e">
        <f t="shared" si="41"/>
        <v>#DIV/0!</v>
      </c>
      <c r="FB9" s="63" t="e">
        <f t="shared" si="42"/>
        <v>#DIV/0!</v>
      </c>
      <c r="FC9" s="26" t="e">
        <f>'S3-EX-SW-FRG-8-100-QY0-010721'!V14</f>
        <v>#DIV/0!</v>
      </c>
      <c r="FD9" s="172" t="e">
        <f t="shared" si="43"/>
        <v>#DIV/0!</v>
      </c>
      <c r="FE9" s="51"/>
      <c r="FF9" s="40"/>
      <c r="FG9" s="26"/>
      <c r="FH9" s="135"/>
      <c r="FI9" s="63"/>
      <c r="FJ9" s="26"/>
      <c r="FK9" s="172"/>
      <c r="FL9" s="22"/>
      <c r="FM9" s="53" t="e">
        <f>AVERAGE(EM9,ET9,FA9,FH9)</f>
        <v>#DIV/0!</v>
      </c>
      <c r="FN9" s="25" t="e">
        <f>_xlfn.STDEV.S(EM9,ET9,FA9,FH9)</f>
        <v>#DIV/0!</v>
      </c>
      <c r="FO9" s="63" t="e">
        <f>AVERAGE(EN9,EU9,FB9,FI9)</f>
        <v>#DIV/0!</v>
      </c>
      <c r="FP9" s="25" t="e">
        <f>_xlfn.STDEV.S(EN9,EU9,FB9,FI9)</f>
        <v>#DIV/0!</v>
      </c>
      <c r="FQ9" s="137" t="e">
        <f>AVERAGE(EP9,EW9,FD9,FK9)</f>
        <v>#DIV/0!</v>
      </c>
      <c r="FR9" s="175" t="e">
        <f>_xlfn.STDEV.S(EP9,EW9,FD9,FK9)</f>
        <v>#DIV/0!</v>
      </c>
      <c r="FS9" s="51"/>
      <c r="FU9" s="116" t="e">
        <f>AN9</f>
        <v>#DIV/0!</v>
      </c>
      <c r="FV9" s="140" t="e">
        <f>AO9</f>
        <v>#DIV/0!</v>
      </c>
      <c r="FW9" s="51" t="e">
        <f>CE9</f>
        <v>#DIV/0!</v>
      </c>
      <c r="FX9" s="51" t="e">
        <f>CF9</f>
        <v>#DIV/0!</v>
      </c>
      <c r="FY9" s="51" t="e">
        <f>DV9</f>
        <v>#DIV/0!</v>
      </c>
      <c r="FZ9" s="51" t="e">
        <f>DW9</f>
        <v>#DIV/0!</v>
      </c>
      <c r="GA9" s="51" t="e">
        <f>FM9</f>
        <v>#DIV/0!</v>
      </c>
      <c r="GB9" s="54" t="e">
        <f>FN9</f>
        <v>#DIV/0!</v>
      </c>
      <c r="GE9" s="116" t="e">
        <f>AP9</f>
        <v>#DIV/0!</v>
      </c>
      <c r="GF9" s="51" t="e">
        <f>AQ9</f>
        <v>#DIV/0!</v>
      </c>
      <c r="GG9" s="51" t="e">
        <f>CG9</f>
        <v>#DIV/0!</v>
      </c>
      <c r="GH9" s="51" t="e">
        <f>CH9</f>
        <v>#DIV/0!</v>
      </c>
      <c r="GI9" s="51" t="e">
        <f>DX9</f>
        <v>#DIV/0!</v>
      </c>
      <c r="GJ9" s="51" t="e">
        <f>DY9</f>
        <v>#DIV/0!</v>
      </c>
      <c r="GK9" s="51" t="e">
        <f>FO9</f>
        <v>#DIV/0!</v>
      </c>
      <c r="GL9" s="54" t="e">
        <f>FP9</f>
        <v>#DIV/0!</v>
      </c>
      <c r="GO9" s="116" t="e">
        <f>AR9</f>
        <v>#DIV/0!</v>
      </c>
      <c r="GP9" s="51" t="e">
        <f>AS9</f>
        <v>#DIV/0!</v>
      </c>
      <c r="GQ9" s="51" t="e">
        <f>CI9</f>
        <v>#DIV/0!</v>
      </c>
      <c r="GR9" s="51" t="e">
        <f>CJ9</f>
        <v>#DIV/0!</v>
      </c>
      <c r="GS9" s="51" t="e">
        <f>DZ9</f>
        <v>#DIV/0!</v>
      </c>
      <c r="GT9" s="51" t="e">
        <f>EA9</f>
        <v>#DIV/0!</v>
      </c>
      <c r="GU9" s="51" t="e">
        <f>FQ9</f>
        <v>#DIV/0!</v>
      </c>
      <c r="GV9" s="54" t="e">
        <f>FR9</f>
        <v>#DIV/0!</v>
      </c>
    </row>
    <row r="10" spans="1:204" x14ac:dyDescent="0.45">
      <c r="H10">
        <v>24</v>
      </c>
      <c r="I10" s="40">
        <f t="shared" si="44"/>
        <v>0.46579999999999999</v>
      </c>
      <c r="J10" s="26" t="e">
        <f>'S1-EX-SW-HC-45-100-QY0-010721'!F15</f>
        <v>#DIV/0!</v>
      </c>
      <c r="K10" s="135">
        <f t="shared" si="2"/>
        <v>0.67174753112923991</v>
      </c>
      <c r="L10" s="63">
        <f t="shared" si="3"/>
        <v>0.81719298245614036</v>
      </c>
      <c r="M10" s="26">
        <f>'S1-EX-SW-HC-45-100-QY0-010721'!V15</f>
        <v>0.45959122129666669</v>
      </c>
      <c r="N10" s="170">
        <f t="shared" si="4"/>
        <v>0.86356659085139031</v>
      </c>
      <c r="O10" s="22"/>
      <c r="P10" s="97">
        <f t="shared" si="45"/>
        <v>0.46779999999999999</v>
      </c>
      <c r="Q10" s="87" t="e">
        <f>'S2-EX-SW-HC-45-100-QY0-010721'!F15</f>
        <v>#DIV/0!</v>
      </c>
      <c r="R10" s="135">
        <f t="shared" si="5"/>
        <v>0.68127404873877728</v>
      </c>
      <c r="S10" s="63">
        <f t="shared" si="6"/>
        <v>0.83985637342908426</v>
      </c>
      <c r="T10" s="26">
        <f>'S2-EX-SW-HC-45-100-QY0-010721'!V15</f>
        <v>0.46099088903633345</v>
      </c>
      <c r="U10" s="172">
        <f t="shared" si="7"/>
        <v>0.8158927288835699</v>
      </c>
      <c r="V10" s="22"/>
      <c r="W10" s="40">
        <f t="shared" si="46"/>
        <v>0.46460000000000001</v>
      </c>
      <c r="X10" s="26" t="e">
        <f>'S3-EX-SW-HC-45-100-QY0-010721'!F15</f>
        <v>#DIV/0!</v>
      </c>
      <c r="Y10" s="135">
        <f t="shared" si="8"/>
        <v>0.66982350408953939</v>
      </c>
      <c r="Z10" s="63">
        <f t="shared" si="9"/>
        <v>0.82084805653710258</v>
      </c>
      <c r="AA10" s="26">
        <f>'S3-EX-SW-HC-45-100-QY0-010721'!V15</f>
        <v>0.44211176595644447</v>
      </c>
      <c r="AB10" s="172">
        <f t="shared" si="10"/>
        <v>0.81197229909668789</v>
      </c>
      <c r="AC10" s="51"/>
      <c r="AD10" s="40"/>
      <c r="AE10" s="26"/>
      <c r="AF10" s="135"/>
      <c r="AG10" s="63"/>
      <c r="AH10" s="26"/>
      <c r="AI10" s="137"/>
      <c r="AJ10" s="51"/>
      <c r="AK10" s="51"/>
      <c r="AL10" s="54"/>
      <c r="AM10" s="22"/>
      <c r="AN10" s="53">
        <f>AVERAGE(K10,R10,Y10,AF10)</f>
        <v>0.67428169465251886</v>
      </c>
      <c r="AO10" s="25">
        <f>_xlfn.STDEV.S(K10,R10,Y10,AF10)</f>
        <v>6.1314950675251979E-3</v>
      </c>
      <c r="AP10" s="63">
        <f>AVERAGE(L10,S10,Z10,AG10)</f>
        <v>0.82596580414077569</v>
      </c>
      <c r="AQ10" s="25">
        <f>_xlfn.STDEV.S(L10,S10,Z10,AG10)</f>
        <v>1.2167613899171254E-2</v>
      </c>
      <c r="AR10" s="137">
        <f>AVERAGE(N10,U10,AB10,AI10)</f>
        <v>0.830477206277216</v>
      </c>
      <c r="AS10" s="175">
        <f>_xlfn.STDEV.S(N10,U10,AB10,AI10)</f>
        <v>2.8723213104589643E-2</v>
      </c>
      <c r="AT10" s="52"/>
      <c r="BB10">
        <v>24</v>
      </c>
      <c r="BC10" s="40">
        <f t="shared" si="47"/>
        <v>0.49669999999999997</v>
      </c>
      <c r="BD10" s="26" t="e">
        <f>'S1-EX-SW-HB-37-100-QY0-010721'!F15</f>
        <v>#DIV/0!</v>
      </c>
      <c r="BE10" s="135">
        <f t="shared" si="13"/>
        <v>0.68592711898530301</v>
      </c>
      <c r="BF10" s="63">
        <f t="shared" si="14"/>
        <v>0.85934256055363323</v>
      </c>
      <c r="BG10" s="26">
        <f>'S1-EX-SW-HB-37-100-QY0-010721'!V15</f>
        <v>0.49459392585199985</v>
      </c>
      <c r="BH10" s="172">
        <f t="shared" si="15"/>
        <v>0.85155566661061333</v>
      </c>
      <c r="BI10" s="22"/>
      <c r="BJ10" s="97">
        <f t="shared" si="48"/>
        <v>0.495</v>
      </c>
      <c r="BK10" s="87" t="e">
        <f>'S2-EX-SW-HB-37-100-QY0-010721'!F15</f>
        <v>#DIV/0!</v>
      </c>
      <c r="BL10" s="135">
        <f t="shared" si="16"/>
        <v>0.68969696969696981</v>
      </c>
      <c r="BM10" s="63">
        <f t="shared" si="17"/>
        <v>0.8699472759226714</v>
      </c>
      <c r="BN10" s="26">
        <f>'S2-EX-SW-HB-37-100-QY0-010721'!V15</f>
        <v>0.49553212582222217</v>
      </c>
      <c r="BO10" s="172">
        <f t="shared" si="18"/>
        <v>0.86535328354654728</v>
      </c>
      <c r="BP10" s="22"/>
      <c r="BQ10" s="40">
        <f t="shared" si="49"/>
        <v>0.48620000000000002</v>
      </c>
      <c r="BR10" s="26" t="e">
        <f>'S3-EX-SW-HB-37-100-QY0-010721'!F15</f>
        <v>#DIV/0!</v>
      </c>
      <c r="BS10" s="135">
        <f t="shared" si="19"/>
        <v>0.68572603866721515</v>
      </c>
      <c r="BT10" s="63">
        <f t="shared" si="20"/>
        <v>0.85749559082892424</v>
      </c>
      <c r="BU10" s="26">
        <f>'S3-EX-SW-HB-37-100-QY0-010721'!V15</f>
        <v>0.46342163222311106</v>
      </c>
      <c r="BV10" s="172">
        <f t="shared" si="21"/>
        <v>0.83835025302277599</v>
      </c>
      <c r="BW10" s="51"/>
      <c r="BX10" s="40"/>
      <c r="BY10" s="26"/>
      <c r="BZ10" s="135"/>
      <c r="CA10" s="63"/>
      <c r="CB10" s="26"/>
      <c r="CC10" s="172"/>
      <c r="CD10" s="22"/>
      <c r="CE10" s="53">
        <f>AVERAGE(BE10,BL10,BS10,BZ10)</f>
        <v>0.68711670911649592</v>
      </c>
      <c r="CF10" s="25">
        <f>_xlfn.STDEV.S(BE10,BL10,BS10,BZ10)</f>
        <v>2.2368318714067205E-3</v>
      </c>
      <c r="CG10" s="63">
        <f>AVERAGE(BF10,BM10,BT10,CA10)</f>
        <v>0.86226180910174299</v>
      </c>
      <c r="CH10" s="25">
        <f>_xlfn.STDEV.S(BF10,BM10,BT10,CA10)</f>
        <v>6.7195702602690244E-3</v>
      </c>
      <c r="CI10" s="137">
        <f>AVERAGE(BH10,BO10,BV10,CC10)</f>
        <v>0.8517530677266455</v>
      </c>
      <c r="CJ10" s="175">
        <f>_xlfn.STDEV.S(BH10,BO10,BV10,CC10)</f>
        <v>1.350259751926973E-2</v>
      </c>
      <c r="CK10" s="51"/>
      <c r="CS10">
        <v>24</v>
      </c>
      <c r="CT10" s="40">
        <f t="shared" si="50"/>
        <v>0.55549999999999999</v>
      </c>
      <c r="CU10" s="26" t="e">
        <f>'S1-EX-SW-RT-21-30-QY0-010721'!F15</f>
        <v>#DIV/0!</v>
      </c>
      <c r="CV10" s="135">
        <f t="shared" si="24"/>
        <v>0.7224122412241224</v>
      </c>
      <c r="CW10" s="63">
        <f t="shared" si="25"/>
        <v>0.97456140350877196</v>
      </c>
      <c r="CX10" s="26">
        <f>'S1-EX-SW-RT-21-30-QY0-010721'!V15</f>
        <v>0.542478403996148</v>
      </c>
      <c r="CY10" s="172">
        <f t="shared" si="26"/>
        <v>0.94331075604954018</v>
      </c>
      <c r="CZ10" s="22"/>
      <c r="DA10" s="97">
        <f t="shared" si="51"/>
        <v>0.57889999999999997</v>
      </c>
      <c r="DB10" s="87" t="e">
        <f>'S2-EX-SW-RT-21-30-QY0-010721'!F15</f>
        <v>#DIV/0!</v>
      </c>
      <c r="DC10" s="135">
        <f t="shared" si="27"/>
        <v>0.73415097598894452</v>
      </c>
      <c r="DD10" s="63">
        <f t="shared" si="28"/>
        <v>0.99810344827586206</v>
      </c>
      <c r="DE10" s="26">
        <f>'S2-EX-SW-RT-21-30-QY0-010721'!V15</f>
        <v>0.53745544739088891</v>
      </c>
      <c r="DF10" s="172">
        <f t="shared" si="29"/>
        <v>0.94170063559942097</v>
      </c>
      <c r="DG10" s="22"/>
      <c r="DH10" s="40">
        <f t="shared" si="52"/>
        <v>0.55600000000000005</v>
      </c>
      <c r="DI10" s="26" t="e">
        <f>'S3-EX-SW-RT-21-30-QY0-010721'!F15</f>
        <v>#DIV/0!</v>
      </c>
      <c r="DJ10" s="135">
        <f t="shared" si="30"/>
        <v>0.72428057553956837</v>
      </c>
      <c r="DK10" s="63">
        <f t="shared" si="31"/>
        <v>0.97543859649122822</v>
      </c>
      <c r="DL10" s="26">
        <f>'S3-EX-SW-RT-21-30-QY0-010721'!V15</f>
        <v>0.54553303952129639</v>
      </c>
      <c r="DM10" s="172">
        <f t="shared" si="32"/>
        <v>0.94248411820132927</v>
      </c>
      <c r="DN10" s="51"/>
      <c r="DO10" s="40"/>
      <c r="DP10" s="26"/>
      <c r="DQ10" s="135"/>
      <c r="DR10" s="63"/>
      <c r="DS10" s="26"/>
      <c r="DT10" s="172"/>
      <c r="DU10" s="22"/>
      <c r="DV10" s="53">
        <f>AVERAGE(CV10,DC10,DJ10,DQ10)</f>
        <v>0.72694793091754517</v>
      </c>
      <c r="DW10" s="25">
        <f>_xlfn.STDEV.S(CV10,DC10,DJ10,DQ10)</f>
        <v>6.3075797263313993E-3</v>
      </c>
      <c r="DX10" s="63">
        <f>AVERAGE(CW10,DD10,DK10,DR10)</f>
        <v>0.98270114942528741</v>
      </c>
      <c r="DY10" s="25">
        <f>_xlfn.STDEV.S(CW10,DD10,DK10,DR10)</f>
        <v>1.3345990944621813E-2</v>
      </c>
      <c r="DZ10" s="137">
        <f>AVERAGE(CY10,DF10,DM10,DT10)</f>
        <v>0.94249850328343021</v>
      </c>
      <c r="EA10" s="175">
        <f>_xlfn.STDEV.S(CY10,DF10,DM10,DT10)</f>
        <v>8.0515660831499756E-4</v>
      </c>
      <c r="EB10" s="51"/>
      <c r="EJ10">
        <v>24</v>
      </c>
      <c r="EK10" s="40">
        <f t="shared" si="53"/>
        <v>0.5897</v>
      </c>
      <c r="EL10" s="26" t="e">
        <f>'S1-EX-SW-FRG-8-100-QY0-010721'!F15</f>
        <v>#DIV/0!</v>
      </c>
      <c r="EM10" s="135">
        <f t="shared" si="35"/>
        <v>0.73647617432592849</v>
      </c>
      <c r="EN10" s="63">
        <f t="shared" si="36"/>
        <v>1.0492882562277579</v>
      </c>
      <c r="EO10" s="26">
        <f>'S1-EX-SW-FRG-8-100-QY0-010721'!V15</f>
        <v>0.60803894493266675</v>
      </c>
      <c r="EP10" s="172">
        <f t="shared" si="37"/>
        <v>1.0559361557699658</v>
      </c>
      <c r="EQ10" s="22"/>
      <c r="ER10" s="97">
        <f t="shared" si="54"/>
        <v>0.5927</v>
      </c>
      <c r="ES10" s="87" t="e">
        <f>'S2-EX-SW-FRG-8-100-QY0-010721'!F15</f>
        <v>#DIV/0!</v>
      </c>
      <c r="ET10" s="135">
        <f t="shared" si="38"/>
        <v>0.7384848996119453</v>
      </c>
      <c r="EU10" s="63">
        <f t="shared" si="39"/>
        <v>1.0361888111888113</v>
      </c>
      <c r="EV10" s="26">
        <f>'S2-EX-SW-FRG-8-100-QY0-010721'!V15</f>
        <v>0.61047080042666657</v>
      </c>
      <c r="EW10" s="172">
        <f t="shared" si="40"/>
        <v>1.0844545403497166</v>
      </c>
      <c r="EX10" s="22"/>
      <c r="EY10" s="40">
        <f t="shared" si="55"/>
        <v>0.59419999999999995</v>
      </c>
      <c r="EZ10" s="26" t="e">
        <f>'S3-EX-SW-FRG-8-100-QY0-010721'!F15</f>
        <v>#DIV/0!</v>
      </c>
      <c r="FA10" s="135">
        <f t="shared" si="41"/>
        <v>0.74402558061258828</v>
      </c>
      <c r="FB10" s="63">
        <f t="shared" si="42"/>
        <v>1.0535460992907801</v>
      </c>
      <c r="FC10" s="26">
        <f>'S3-EX-SW-FRG-8-100-QY0-010721'!V15</f>
        <v>0.61924150710099979</v>
      </c>
      <c r="FD10" s="172">
        <f t="shared" si="43"/>
        <v>1.0875443261927997</v>
      </c>
      <c r="FE10" s="51"/>
      <c r="FF10" s="40"/>
      <c r="FG10" s="26"/>
      <c r="FH10" s="135"/>
      <c r="FI10" s="63"/>
      <c r="FJ10" s="26"/>
      <c r="FK10" s="172"/>
      <c r="FL10" s="22"/>
      <c r="FM10" s="53">
        <f>AVERAGE(EM10,ET10,FA10,FH10)</f>
        <v>0.73966221818348732</v>
      </c>
      <c r="FN10" s="25">
        <f>_xlfn.STDEV.S(EM10,ET10,FA10,FH10)</f>
        <v>3.9099799340198606E-3</v>
      </c>
      <c r="FO10" s="63">
        <f>AVERAGE(EN10,EU10,FB10,FI10)</f>
        <v>1.0463410555691164</v>
      </c>
      <c r="FP10" s="25">
        <f>_xlfn.STDEV.S(EN10,EU10,FB10,FI10)</f>
        <v>9.0461791025498294E-3</v>
      </c>
      <c r="FQ10" s="137">
        <f>AVERAGE(EP10,EW10,FD10,FK10)</f>
        <v>1.0759783407708274</v>
      </c>
      <c r="FR10" s="175">
        <f>_xlfn.STDEV.S(EP10,EW10,FD10,FK10)</f>
        <v>1.7425658634484933E-2</v>
      </c>
      <c r="FS10" s="51"/>
      <c r="FT10">
        <v>24</v>
      </c>
      <c r="FU10" s="116">
        <f>AN10</f>
        <v>0.67428169465251886</v>
      </c>
      <c r="FV10" s="140">
        <f>AO10</f>
        <v>6.1314950675251979E-3</v>
      </c>
      <c r="FW10" s="51">
        <f>CE10</f>
        <v>0.68711670911649592</v>
      </c>
      <c r="FX10" s="51">
        <f>CF10</f>
        <v>2.2368318714067205E-3</v>
      </c>
      <c r="FY10" s="51">
        <f>DV10</f>
        <v>0.72694793091754517</v>
      </c>
      <c r="FZ10" s="51">
        <f>DW10</f>
        <v>6.3075797263313993E-3</v>
      </c>
      <c r="GA10" s="51">
        <f>FM10</f>
        <v>0.73966221818348732</v>
      </c>
      <c r="GB10" s="54">
        <f>FN10</f>
        <v>3.9099799340198606E-3</v>
      </c>
      <c r="GD10">
        <v>24</v>
      </c>
      <c r="GE10" s="116">
        <f>AP10</f>
        <v>0.82596580414077569</v>
      </c>
      <c r="GF10" s="51">
        <f>AQ10</f>
        <v>1.2167613899171254E-2</v>
      </c>
      <c r="GG10" s="51">
        <f>CG10</f>
        <v>0.86226180910174299</v>
      </c>
      <c r="GH10" s="51">
        <f>CH10</f>
        <v>6.7195702602690244E-3</v>
      </c>
      <c r="GI10" s="51">
        <f>DX10</f>
        <v>0.98270114942528741</v>
      </c>
      <c r="GJ10" s="51">
        <f>DY10</f>
        <v>1.3345990944621813E-2</v>
      </c>
      <c r="GK10" s="51">
        <f>FO10</f>
        <v>1.0463410555691164</v>
      </c>
      <c r="GL10" s="54">
        <f>FP10</f>
        <v>9.0461791025498294E-3</v>
      </c>
      <c r="GN10">
        <v>24</v>
      </c>
      <c r="GO10" s="116">
        <f>AR10</f>
        <v>0.830477206277216</v>
      </c>
      <c r="GP10" s="51">
        <f>AS10</f>
        <v>2.8723213104589643E-2</v>
      </c>
      <c r="GQ10" s="51">
        <f>CI10</f>
        <v>0.8517530677266455</v>
      </c>
      <c r="GR10" s="51">
        <f>CJ10</f>
        <v>1.350259751926973E-2</v>
      </c>
      <c r="GS10" s="51">
        <f>DZ10</f>
        <v>0.94249850328343021</v>
      </c>
      <c r="GT10" s="51">
        <f>EA10</f>
        <v>8.0515660831499756E-4</v>
      </c>
      <c r="GU10" s="51">
        <f>FQ10</f>
        <v>1.0759783407708274</v>
      </c>
      <c r="GV10" s="54">
        <f>FR10</f>
        <v>1.7425658634484933E-2</v>
      </c>
    </row>
    <row r="11" spans="1:204" x14ac:dyDescent="0.45">
      <c r="B11" s="11">
        <v>5.0000000000000001E-3</v>
      </c>
      <c r="H11">
        <v>48</v>
      </c>
      <c r="I11" s="40">
        <f t="shared" si="44"/>
        <v>0.46729999999999999</v>
      </c>
      <c r="J11" s="26" t="e">
        <f>'S1-EX-SW-HC-45-100-QY0-010721'!F16</f>
        <v>#DIV/0!</v>
      </c>
      <c r="K11" s="135">
        <f t="shared" si="2"/>
        <v>0.67280119837363583</v>
      </c>
      <c r="L11" s="63">
        <f t="shared" si="3"/>
        <v>0.81982456140350879</v>
      </c>
      <c r="M11" s="26" t="e">
        <f>'S1-EX-SW-HC-45-100-QY0-010721'!V16</f>
        <v>#DIV/0!</v>
      </c>
      <c r="N11" s="170" t="e">
        <f t="shared" si="4"/>
        <v>#DIV/0!</v>
      </c>
      <c r="O11" s="22"/>
      <c r="P11" s="97">
        <f t="shared" si="45"/>
        <v>0.46939999999999998</v>
      </c>
      <c r="Q11" s="87" t="e">
        <f>'S2-EX-SW-HC-45-100-QY0-010721'!F16</f>
        <v>#DIV/0!</v>
      </c>
      <c r="R11" s="135">
        <f t="shared" si="5"/>
        <v>0.68236046016190877</v>
      </c>
      <c r="S11" s="63">
        <f t="shared" si="6"/>
        <v>0.84272890484739671</v>
      </c>
      <c r="T11" s="26" t="e">
        <f>'S2-EX-SW-HC-45-100-QY0-010721'!V16</f>
        <v>#DIV/0!</v>
      </c>
      <c r="U11" s="172" t="e">
        <f t="shared" si="7"/>
        <v>#DIV/0!</v>
      </c>
      <c r="V11" s="22"/>
      <c r="W11" s="40">
        <f t="shared" si="46"/>
        <v>0.46510000000000001</v>
      </c>
      <c r="X11" s="26" t="e">
        <f>'S3-EX-SW-HC-45-100-QY0-010721'!F16</f>
        <v>#DIV/0!</v>
      </c>
      <c r="Y11" s="135">
        <f t="shared" si="8"/>
        <v>0.6701784562459685</v>
      </c>
      <c r="Z11" s="63">
        <f t="shared" si="9"/>
        <v>0.82173144876325099</v>
      </c>
      <c r="AA11" s="26" t="e">
        <f>'S3-EX-SW-HC-45-100-QY0-010721'!V16</f>
        <v>#DIV/0!</v>
      </c>
      <c r="AB11" s="172" t="e">
        <f t="shared" si="10"/>
        <v>#DIV/0!</v>
      </c>
      <c r="AC11" s="51"/>
      <c r="AD11" s="40"/>
      <c r="AE11" s="26"/>
      <c r="AF11" s="135"/>
      <c r="AG11" s="63"/>
      <c r="AH11" s="26"/>
      <c r="AI11" s="137"/>
      <c r="AJ11" s="51"/>
      <c r="AK11" s="51"/>
      <c r="AL11" s="54"/>
      <c r="AM11" s="22"/>
      <c r="AN11" s="53">
        <f>AVERAGE(K11,R11,Y11,AF11)</f>
        <v>0.67511337159383766</v>
      </c>
      <c r="AO11" s="25">
        <f>_xlfn.STDEV.S(K11,R11,Y11,AF11)</f>
        <v>6.4117013032548541E-3</v>
      </c>
      <c r="AP11" s="63">
        <f>AVERAGE(L11,S11,Z11,AG11)</f>
        <v>0.82809497167138557</v>
      </c>
      <c r="AQ11" s="25">
        <f>_xlfn.STDEV.S(L11,S11,Z11,AG11)</f>
        <v>1.2709172081636843E-2</v>
      </c>
      <c r="AR11" s="137" t="e">
        <f>AVERAGE(N11,U11,AB11,AI11)</f>
        <v>#DIV/0!</v>
      </c>
      <c r="AS11" s="175" t="e">
        <f>_xlfn.STDEV.S(N11,U11,AB11,AI11)</f>
        <v>#DIV/0!</v>
      </c>
      <c r="AT11" s="52"/>
      <c r="AV11">
        <v>2E-3</v>
      </c>
      <c r="BB11">
        <v>48</v>
      </c>
      <c r="BC11" s="40">
        <f t="shared" si="47"/>
        <v>0.49340000000000001</v>
      </c>
      <c r="BD11" s="26" t="e">
        <f>'S1-EX-SW-HB-37-100-QY0-010721'!F16</f>
        <v>#DIV/0!</v>
      </c>
      <c r="BE11" s="135">
        <f t="shared" si="13"/>
        <v>0.6838265099310904</v>
      </c>
      <c r="BF11" s="63">
        <f t="shared" si="14"/>
        <v>0.85363321799307967</v>
      </c>
      <c r="BG11" s="26" t="e">
        <f>'S1-EX-SW-HB-37-100-QY0-010721'!V16</f>
        <v>#DIV/0!</v>
      </c>
      <c r="BH11" s="172" t="e">
        <f t="shared" si="15"/>
        <v>#DIV/0!</v>
      </c>
      <c r="BI11" s="22"/>
      <c r="BJ11" s="97">
        <f t="shared" si="48"/>
        <v>0.49</v>
      </c>
      <c r="BK11" s="87" t="e">
        <f>'S2-EX-SW-HB-37-100-QY0-010721'!F16</f>
        <v>#DIV/0!</v>
      </c>
      <c r="BL11" s="135">
        <f t="shared" si="16"/>
        <v>0.68653061224489809</v>
      </c>
      <c r="BM11" s="63">
        <f t="shared" si="17"/>
        <v>0.86115992970123034</v>
      </c>
      <c r="BN11" s="26" t="e">
        <f>'S2-EX-SW-HB-37-100-QY0-010721'!V16</f>
        <v>#DIV/0!</v>
      </c>
      <c r="BO11" s="172" t="e">
        <f t="shared" si="18"/>
        <v>#DIV/0!</v>
      </c>
      <c r="BP11" s="22"/>
      <c r="BQ11" s="40">
        <f t="shared" si="49"/>
        <v>0.48310000000000003</v>
      </c>
      <c r="BR11" s="26" t="e">
        <f>'S3-EX-SW-HB-37-100-QY0-010721'!F16</f>
        <v>#DIV/0!</v>
      </c>
      <c r="BS11" s="135">
        <f t="shared" si="19"/>
        <v>0.68370937694059208</v>
      </c>
      <c r="BT11" s="63">
        <f t="shared" si="20"/>
        <v>0.85202821869488554</v>
      </c>
      <c r="BU11" s="26" t="e">
        <f>'S3-EX-SW-HB-37-100-QY0-010721'!V16</f>
        <v>#DIV/0!</v>
      </c>
      <c r="BV11" s="172" t="e">
        <f t="shared" si="21"/>
        <v>#DIV/0!</v>
      </c>
      <c r="BW11" s="51"/>
      <c r="BX11" s="40"/>
      <c r="BY11" s="26"/>
      <c r="BZ11" s="135"/>
      <c r="CA11" s="63"/>
      <c r="CB11" s="26"/>
      <c r="CC11" s="172"/>
      <c r="CD11" s="22"/>
      <c r="CE11" s="53">
        <f>AVERAGE(BE11,BL11,BS11,BZ11)</f>
        <v>0.68468883303886019</v>
      </c>
      <c r="CF11" s="25">
        <f>_xlfn.STDEV.S(BE11,BL11,BS11,BZ11)</f>
        <v>1.5961024457129809E-3</v>
      </c>
      <c r="CG11" s="63">
        <f>AVERAGE(BF11,BM11,BT11,CA11)</f>
        <v>0.85560712212973178</v>
      </c>
      <c r="CH11" s="25">
        <f>_xlfn.STDEV.S(BF11,BM11,BT11,CA11)</f>
        <v>4.875372768452596E-3</v>
      </c>
      <c r="CI11" s="137" t="e">
        <f>AVERAGE(BH11,BO11,BV11,CC11)</f>
        <v>#DIV/0!</v>
      </c>
      <c r="CJ11" s="175" t="e">
        <f>_xlfn.STDEV.S(BH11,BO11,BV11,CC11)</f>
        <v>#DIV/0!</v>
      </c>
      <c r="CK11" s="51"/>
      <c r="CM11">
        <v>4.0000000000000001E-3</v>
      </c>
      <c r="CS11">
        <v>48</v>
      </c>
      <c r="CT11" s="40">
        <f t="shared" si="50"/>
        <v>0.55159999999999998</v>
      </c>
      <c r="CU11" s="26" t="e">
        <f>'S1-EX-SW-RT-21-30-QY0-010721'!F16</f>
        <v>#DIV/0!</v>
      </c>
      <c r="CV11" s="135">
        <f t="shared" si="24"/>
        <v>0.72044960116026102</v>
      </c>
      <c r="CW11" s="63">
        <f t="shared" si="25"/>
        <v>0.96771929824561409</v>
      </c>
      <c r="CX11" s="26" t="e">
        <f>'S1-EX-SW-RT-21-30-QY0-010721'!V16</f>
        <v>#DIV/0!</v>
      </c>
      <c r="CY11" s="172" t="e">
        <f t="shared" si="26"/>
        <v>#DIV/0!</v>
      </c>
      <c r="CZ11" s="22"/>
      <c r="DA11" s="97">
        <f t="shared" si="51"/>
        <v>0.57499999999999996</v>
      </c>
      <c r="DB11" s="87" t="e">
        <f>'S2-EX-SW-RT-21-30-QY0-010721'!F16</f>
        <v>#DIV/0!</v>
      </c>
      <c r="DC11" s="135">
        <f t="shared" si="27"/>
        <v>0.73234782608695648</v>
      </c>
      <c r="DD11" s="63">
        <f t="shared" si="28"/>
        <v>0.99137931034482762</v>
      </c>
      <c r="DE11" s="26" t="e">
        <f>'S2-EX-SW-RT-21-30-QY0-010721'!V16</f>
        <v>#DIV/0!</v>
      </c>
      <c r="DF11" s="172" t="e">
        <f t="shared" si="29"/>
        <v>#DIV/0!</v>
      </c>
      <c r="DG11" s="22"/>
      <c r="DH11" s="40">
        <f t="shared" si="52"/>
        <v>0.55190000000000006</v>
      </c>
      <c r="DI11" s="26" t="e">
        <f>'S3-EX-SW-RT-21-30-QY0-010721'!F16</f>
        <v>#DIV/0!</v>
      </c>
      <c r="DJ11" s="135">
        <f t="shared" si="30"/>
        <v>0.72223228845805398</v>
      </c>
      <c r="DK11" s="63">
        <f t="shared" si="31"/>
        <v>0.96824561403508791</v>
      </c>
      <c r="DL11" s="26" t="e">
        <f>'S3-EX-SW-RT-21-30-QY0-010721'!V16</f>
        <v>#DIV/0!</v>
      </c>
      <c r="DM11" s="172" t="e">
        <f t="shared" si="32"/>
        <v>#DIV/0!</v>
      </c>
      <c r="DN11" s="51"/>
      <c r="DO11" s="40"/>
      <c r="DP11" s="26"/>
      <c r="DQ11" s="135"/>
      <c r="DR11" s="63"/>
      <c r="DS11" s="26"/>
      <c r="DT11" s="172"/>
      <c r="DU11" s="22"/>
      <c r="DV11" s="53">
        <f>AVERAGE(CV11,DC11,DJ11,DQ11)</f>
        <v>0.72500990523509046</v>
      </c>
      <c r="DW11" s="25">
        <f>_xlfn.STDEV.S(CV11,DC11,DJ11,DQ11)</f>
        <v>6.4170324388782146E-3</v>
      </c>
      <c r="DX11" s="63">
        <f>AVERAGE(CW11,DD11,DK11,DR11)</f>
        <v>0.97578140754184306</v>
      </c>
      <c r="DY11" s="25">
        <f>_xlfn.STDEV.S(CW11,DD11,DK11,DR11)</f>
        <v>1.3510743168533484E-2</v>
      </c>
      <c r="DZ11" s="137" t="e">
        <f>AVERAGE(CY11,DF11,DM11,DT11)</f>
        <v>#DIV/0!</v>
      </c>
      <c r="EA11" s="175" t="e">
        <f>_xlfn.STDEV.S(CY11,DF11,DM11,DT11)</f>
        <v>#DIV/0!</v>
      </c>
      <c r="EB11" s="51"/>
      <c r="ED11">
        <v>3.0000000000000001E-3</v>
      </c>
      <c r="EJ11">
        <v>48</v>
      </c>
      <c r="EK11" s="40">
        <f t="shared" si="53"/>
        <v>0.58979999999999999</v>
      </c>
      <c r="EL11" s="26" t="e">
        <f>'S1-EX-SW-FRG-8-100-QY0-010721'!F16</f>
        <v>#DIV/0!</v>
      </c>
      <c r="EM11" s="135">
        <f t="shared" si="35"/>
        <v>0.73652085452695837</v>
      </c>
      <c r="EN11" s="63">
        <f t="shared" si="36"/>
        <v>1.0494661921708184</v>
      </c>
      <c r="EO11" s="26" t="e">
        <f>'S1-EX-SW-FRG-8-100-QY0-010721'!V16</f>
        <v>#DIV/0!</v>
      </c>
      <c r="EP11" s="172" t="e">
        <f t="shared" si="37"/>
        <v>#DIV/0!</v>
      </c>
      <c r="EQ11" s="22"/>
      <c r="ER11" s="97">
        <f t="shared" si="54"/>
        <v>0.59340000000000004</v>
      </c>
      <c r="ES11" s="87" t="e">
        <f>'S2-EX-SW-FRG-8-100-QY0-010721'!F16</f>
        <v>#DIV/0!</v>
      </c>
      <c r="ET11" s="135">
        <f t="shared" si="38"/>
        <v>0.73879339400067401</v>
      </c>
      <c r="EU11" s="63">
        <f t="shared" si="39"/>
        <v>1.0374125874125875</v>
      </c>
      <c r="EV11" s="26" t="e">
        <f>'S2-EX-SW-FRG-8-100-QY0-010721'!V16</f>
        <v>#DIV/0!</v>
      </c>
      <c r="EW11" s="172" t="e">
        <f t="shared" si="40"/>
        <v>#DIV/0!</v>
      </c>
      <c r="EX11" s="22"/>
      <c r="EY11" s="40">
        <f t="shared" si="55"/>
        <v>0.59540000000000004</v>
      </c>
      <c r="EZ11" s="26" t="e">
        <f>'S3-EX-SW-FRG-8-100-QY0-010721'!F16</f>
        <v>#DIV/0!</v>
      </c>
      <c r="FA11" s="135">
        <f t="shared" si="41"/>
        <v>0.74454148471615722</v>
      </c>
      <c r="FB11" s="63">
        <f t="shared" si="42"/>
        <v>1.0556737588652485</v>
      </c>
      <c r="FC11" s="26" t="e">
        <f>'S3-EX-SW-FRG-8-100-QY0-010721'!V16</f>
        <v>#DIV/0!</v>
      </c>
      <c r="FD11" s="172" t="e">
        <f t="shared" si="43"/>
        <v>#DIV/0!</v>
      </c>
      <c r="FE11" s="51"/>
      <c r="FF11" s="40"/>
      <c r="FG11" s="26"/>
      <c r="FH11" s="135"/>
      <c r="FI11" s="63"/>
      <c r="FJ11" s="26"/>
      <c r="FK11" s="172"/>
      <c r="FL11" s="22"/>
      <c r="FM11" s="53">
        <f>AVERAGE(EM11,ET11,FA11,FH11)</f>
        <v>0.73995191108126324</v>
      </c>
      <c r="FN11" s="25">
        <f>_xlfn.STDEV.S(EM11,ET11,FA11,FH11)</f>
        <v>4.1339144315629805E-3</v>
      </c>
      <c r="FO11" s="63">
        <f>AVERAGE(EN11,EU11,FB11,FI11)</f>
        <v>1.0475175128162182</v>
      </c>
      <c r="FP11" s="25">
        <f>_xlfn.STDEV.S(EN11,EU11,FB11,FI11)</f>
        <v>9.2852360834905327E-3</v>
      </c>
      <c r="FQ11" s="137" t="e">
        <f>AVERAGE(EP11,EW11,FD11,FK11)</f>
        <v>#DIV/0!</v>
      </c>
      <c r="FR11" s="175" t="e">
        <f>_xlfn.STDEV.S(EP11,EW11,FD11,FK11)</f>
        <v>#DIV/0!</v>
      </c>
      <c r="FS11" s="51"/>
      <c r="FT11">
        <v>48</v>
      </c>
      <c r="FU11" s="116">
        <f>AN11</f>
        <v>0.67511337159383766</v>
      </c>
      <c r="FV11" s="140">
        <f>AO11</f>
        <v>6.4117013032548541E-3</v>
      </c>
      <c r="FW11" s="51">
        <f>CE11</f>
        <v>0.68468883303886019</v>
      </c>
      <c r="FX11" s="51">
        <f>CF11</f>
        <v>1.5961024457129809E-3</v>
      </c>
      <c r="FY11" s="51">
        <f>DV11</f>
        <v>0.72500990523509046</v>
      </c>
      <c r="FZ11" s="51">
        <f>DW11</f>
        <v>6.4170324388782146E-3</v>
      </c>
      <c r="GA11" s="51">
        <f>FM11</f>
        <v>0.73995191108126324</v>
      </c>
      <c r="GB11" s="54">
        <f>FN11</f>
        <v>4.1339144315629805E-3</v>
      </c>
      <c r="GD11">
        <v>48</v>
      </c>
      <c r="GE11" s="116">
        <f>AP11</f>
        <v>0.82809497167138557</v>
      </c>
      <c r="GF11" s="51">
        <f>AQ11</f>
        <v>1.2709172081636843E-2</v>
      </c>
      <c r="GG11" s="51">
        <f>CG11</f>
        <v>0.85560712212973178</v>
      </c>
      <c r="GH11" s="51">
        <f>CH11</f>
        <v>4.875372768452596E-3</v>
      </c>
      <c r="GI11" s="51">
        <f>DX11</f>
        <v>0.97578140754184306</v>
      </c>
      <c r="GJ11" s="51">
        <f>DY11</f>
        <v>1.3510743168533484E-2</v>
      </c>
      <c r="GK11" s="51">
        <f>FO11</f>
        <v>1.0475175128162182</v>
      </c>
      <c r="GL11" s="54">
        <f>FP11</f>
        <v>9.2852360834905327E-3</v>
      </c>
      <c r="GN11">
        <v>48</v>
      </c>
      <c r="GO11" s="116" t="e">
        <f>AR11</f>
        <v>#DIV/0!</v>
      </c>
      <c r="GP11" s="51" t="e">
        <f>AS11</f>
        <v>#DIV/0!</v>
      </c>
      <c r="GQ11" s="51" t="e">
        <f>CI11</f>
        <v>#DIV/0!</v>
      </c>
      <c r="GR11" s="51" t="e">
        <f>CJ11</f>
        <v>#DIV/0!</v>
      </c>
      <c r="GS11" s="51" t="e">
        <f>DZ11</f>
        <v>#DIV/0!</v>
      </c>
      <c r="GT11" s="51" t="e">
        <f>EA11</f>
        <v>#DIV/0!</v>
      </c>
      <c r="GU11" s="51" t="e">
        <f>FQ11</f>
        <v>#DIV/0!</v>
      </c>
      <c r="GV11" s="54" t="e">
        <f>FR11</f>
        <v>#DIV/0!</v>
      </c>
    </row>
    <row r="12" spans="1:204" x14ac:dyDescent="0.45">
      <c r="B12" s="11">
        <v>8.9999999999999993E-3</v>
      </c>
      <c r="H12">
        <v>72</v>
      </c>
      <c r="I12" s="40">
        <f t="shared" si="44"/>
        <v>0.46820000000000001</v>
      </c>
      <c r="J12" s="26" t="e">
        <f>'S1-EX-SW-HC-45-100-QY0-010721'!F17</f>
        <v>#DIV/0!</v>
      </c>
      <c r="K12" s="135">
        <f t="shared" si="2"/>
        <v>0.67343015805211448</v>
      </c>
      <c r="L12" s="63">
        <f t="shared" si="3"/>
        <v>0.82140350877192991</v>
      </c>
      <c r="M12" s="26" t="e">
        <f>'S1-EX-SW-HC-45-100-QY0-010721'!V17</f>
        <v>#DIV/0!</v>
      </c>
      <c r="N12" s="170" t="e">
        <f t="shared" si="4"/>
        <v>#DIV/0!</v>
      </c>
      <c r="O12" s="22"/>
      <c r="P12" s="97">
        <f t="shared" si="45"/>
        <v>0.46939999999999998</v>
      </c>
      <c r="Q12" s="87" t="e">
        <f>'S2-EX-SW-HC-45-100-QY0-010721'!F17</f>
        <v>#DIV/0!</v>
      </c>
      <c r="R12" s="135">
        <f t="shared" si="5"/>
        <v>0.68236046016190877</v>
      </c>
      <c r="S12" s="63">
        <f t="shared" si="6"/>
        <v>0.84272890484739671</v>
      </c>
      <c r="T12" s="26" t="e">
        <f>'S2-EX-SW-HC-45-100-QY0-010721'!V17</f>
        <v>#DIV/0!</v>
      </c>
      <c r="U12" s="172" t="e">
        <f t="shared" si="7"/>
        <v>#DIV/0!</v>
      </c>
      <c r="V12" s="22"/>
      <c r="W12" s="40">
        <f t="shared" si="46"/>
        <v>0.46500000000000002</v>
      </c>
      <c r="X12" s="26" t="e">
        <f>'S3-EX-SW-HC-45-100-QY0-010721'!F17</f>
        <v>#DIV/0!</v>
      </c>
      <c r="Y12" s="135">
        <f t="shared" si="8"/>
        <v>0.67010752688172037</v>
      </c>
      <c r="Z12" s="63">
        <f t="shared" si="9"/>
        <v>0.82155477031802127</v>
      </c>
      <c r="AA12" s="26" t="e">
        <f>'S3-EX-SW-HC-45-100-QY0-010721'!V17</f>
        <v>#DIV/0!</v>
      </c>
      <c r="AB12" s="172" t="e">
        <f t="shared" si="10"/>
        <v>#DIV/0!</v>
      </c>
      <c r="AC12" s="51"/>
      <c r="AD12" s="40"/>
      <c r="AE12" s="26"/>
      <c r="AF12" s="135"/>
      <c r="AG12" s="63"/>
      <c r="AH12" s="26"/>
      <c r="AI12" s="137"/>
      <c r="AJ12" s="51"/>
      <c r="AK12" s="51"/>
      <c r="AL12" s="54"/>
      <c r="AM12" s="22"/>
      <c r="AN12" s="53">
        <f>AVERAGE(K12,R12,Y12,AF12)</f>
        <v>0.67529938169858117</v>
      </c>
      <c r="AO12" s="25">
        <f>_xlfn.STDEV.S(K12,R12,Y12,AF12)</f>
        <v>6.3367255954925056E-3</v>
      </c>
      <c r="AP12" s="63">
        <f>AVERAGE(L12,S12,Z12,AG12)</f>
        <v>0.82856239464578263</v>
      </c>
      <c r="AQ12" s="25">
        <f>_xlfn.STDEV.S(L12,S12,Z12,AG12)</f>
        <v>1.2268790832154501E-2</v>
      </c>
      <c r="AR12" s="137" t="e">
        <f>AVERAGE(N12,U12,AB12,AI12)</f>
        <v>#DIV/0!</v>
      </c>
      <c r="AS12" s="175" t="e">
        <f>_xlfn.STDEV.S(N12,U12,AB12,AI12)</f>
        <v>#DIV/0!</v>
      </c>
      <c r="AT12" s="52"/>
      <c r="AV12" s="11">
        <v>5.0000000000000001E-3</v>
      </c>
      <c r="BB12">
        <v>72</v>
      </c>
      <c r="BC12" s="40">
        <f t="shared" si="47"/>
        <v>0.49220000000000003</v>
      </c>
      <c r="BD12" s="26" t="e">
        <f>'S1-EX-SW-HB-37-100-QY0-010721'!F17</f>
        <v>#DIV/0!</v>
      </c>
      <c r="BE12" s="135">
        <f t="shared" si="13"/>
        <v>0.68305566842746857</v>
      </c>
      <c r="BF12" s="63">
        <f t="shared" si="14"/>
        <v>0.85155709342560559</v>
      </c>
      <c r="BG12" s="26" t="e">
        <f>'S1-EX-SW-HB-37-100-QY0-010721'!V17</f>
        <v>#DIV/0!</v>
      </c>
      <c r="BH12" s="172" t="e">
        <f t="shared" si="15"/>
        <v>#DIV/0!</v>
      </c>
      <c r="BI12" s="22"/>
      <c r="BJ12" s="97">
        <f t="shared" si="48"/>
        <v>0.48830000000000001</v>
      </c>
      <c r="BK12" s="87" t="e">
        <f>'S2-EX-SW-HB-37-100-QY0-010721'!F17</f>
        <v>#DIV/0!</v>
      </c>
      <c r="BL12" s="135">
        <f t="shared" si="16"/>
        <v>0.68543927913168134</v>
      </c>
      <c r="BM12" s="63">
        <f t="shared" si="17"/>
        <v>0.85817223198594039</v>
      </c>
      <c r="BN12" s="26" t="e">
        <f>'S2-EX-SW-HB-37-100-QY0-010721'!V17</f>
        <v>#DIV/0!</v>
      </c>
      <c r="BO12" s="172" t="e">
        <f t="shared" si="18"/>
        <v>#DIV/0!</v>
      </c>
      <c r="BP12" s="22"/>
      <c r="BQ12" s="40">
        <f t="shared" si="49"/>
        <v>0.48160000000000003</v>
      </c>
      <c r="BR12" s="26" t="e">
        <f>'S3-EX-SW-HB-37-100-QY0-010721'!F17</f>
        <v>#DIV/0!</v>
      </c>
      <c r="BS12" s="135">
        <f t="shared" si="19"/>
        <v>0.68272425249169444</v>
      </c>
      <c r="BT12" s="63">
        <f t="shared" si="20"/>
        <v>0.84938271604938287</v>
      </c>
      <c r="BU12" s="26" t="e">
        <f>'S3-EX-SW-HB-37-100-QY0-010721'!V17</f>
        <v>#DIV/0!</v>
      </c>
      <c r="BV12" s="172" t="e">
        <f t="shared" si="21"/>
        <v>#DIV/0!</v>
      </c>
      <c r="BW12" s="51"/>
      <c r="BX12" s="40"/>
      <c r="BY12" s="26"/>
      <c r="BZ12" s="135"/>
      <c r="CA12" s="63"/>
      <c r="CB12" s="26"/>
      <c r="CC12" s="172"/>
      <c r="CD12" s="22"/>
      <c r="CE12" s="53">
        <f>AVERAGE(BE12,BL12,BS12,BZ12)</f>
        <v>0.68373973335028149</v>
      </c>
      <c r="CF12" s="25">
        <f>_xlfn.STDEV.S(BE12,BL12,BS12,BZ12)</f>
        <v>1.4811485502564878E-3</v>
      </c>
      <c r="CG12" s="63">
        <f>AVERAGE(BF12,BM12,BT12,CA12)</f>
        <v>0.85303734715364288</v>
      </c>
      <c r="CH12" s="25">
        <f>_xlfn.STDEV.S(BF12,BM12,BT12,CA12)</f>
        <v>4.5779101044336867E-3</v>
      </c>
      <c r="CI12" s="137" t="e">
        <f>AVERAGE(BH12,BO12,BV12,CC12)</f>
        <v>#DIV/0!</v>
      </c>
      <c r="CJ12" s="175" t="e">
        <f>_xlfn.STDEV.S(BH12,BO12,BV12,CC12)</f>
        <v>#DIV/0!</v>
      </c>
      <c r="CK12" s="51"/>
      <c r="CM12" s="11">
        <v>4.0000000000000001E-3</v>
      </c>
      <c r="CS12">
        <v>72</v>
      </c>
      <c r="CT12" s="40">
        <f t="shared" si="50"/>
        <v>0.55220000000000002</v>
      </c>
      <c r="CU12" s="26" t="e">
        <f>'S1-EX-SW-RT-21-30-QY0-010721'!F17</f>
        <v>#DIV/0!</v>
      </c>
      <c r="CV12" s="135">
        <f t="shared" si="24"/>
        <v>0.72075335023542197</v>
      </c>
      <c r="CW12" s="63">
        <f t="shared" si="25"/>
        <v>0.96877192982456151</v>
      </c>
      <c r="CX12" s="26" t="e">
        <f>'S1-EX-SW-RT-21-30-QY0-010721'!V17</f>
        <v>#DIV/0!</v>
      </c>
      <c r="CY12" s="172" t="e">
        <f t="shared" si="26"/>
        <v>#DIV/0!</v>
      </c>
      <c r="CZ12" s="22"/>
      <c r="DA12" s="97">
        <f t="shared" si="51"/>
        <v>0.5736</v>
      </c>
      <c r="DB12" s="87" t="e">
        <f>'S2-EX-SW-RT-21-30-QY0-010721'!F17</f>
        <v>#DIV/0!</v>
      </c>
      <c r="DC12" s="135">
        <f t="shared" si="27"/>
        <v>0.73169456066945604</v>
      </c>
      <c r="DD12" s="63">
        <f t="shared" si="28"/>
        <v>0.98896551724137938</v>
      </c>
      <c r="DE12" s="26" t="e">
        <f>'S2-EX-SW-RT-21-30-QY0-010721'!V17</f>
        <v>#DIV/0!</v>
      </c>
      <c r="DF12" s="172" t="e">
        <f t="shared" si="29"/>
        <v>#DIV/0!</v>
      </c>
      <c r="DG12" s="22"/>
      <c r="DH12" s="40">
        <f t="shared" si="52"/>
        <v>0.54969999999999997</v>
      </c>
      <c r="DI12" s="26" t="e">
        <f>'S3-EX-SW-RT-21-30-QY0-010721'!F17</f>
        <v>#DIV/0!</v>
      </c>
      <c r="DJ12" s="135">
        <f t="shared" si="30"/>
        <v>0.72112061124249593</v>
      </c>
      <c r="DK12" s="63">
        <f t="shared" si="31"/>
        <v>0.96438596491228068</v>
      </c>
      <c r="DL12" s="26" t="e">
        <f>'S3-EX-SW-RT-21-30-QY0-010721'!V17</f>
        <v>#DIV/0!</v>
      </c>
      <c r="DM12" s="172" t="e">
        <f t="shared" si="32"/>
        <v>#DIV/0!</v>
      </c>
      <c r="DN12" s="51"/>
      <c r="DO12" s="40"/>
      <c r="DP12" s="26"/>
      <c r="DQ12" s="135"/>
      <c r="DR12" s="63"/>
      <c r="DS12" s="26"/>
      <c r="DT12" s="172"/>
      <c r="DU12" s="22"/>
      <c r="DV12" s="53">
        <f>AVERAGE(CV12,DC12,DJ12,DQ12)</f>
        <v>0.72452284071579121</v>
      </c>
      <c r="DW12" s="25">
        <f>_xlfn.STDEV.S(CV12,DC12,DJ12,DQ12)</f>
        <v>6.2136056748214883E-3</v>
      </c>
      <c r="DX12" s="63">
        <f>AVERAGE(CW12,DD12,DK12,DR12)</f>
        <v>0.97404113732607389</v>
      </c>
      <c r="DY12" s="25">
        <f>_xlfn.STDEV.S(CW12,DD12,DK12,DR12)</f>
        <v>1.3109615133375229E-2</v>
      </c>
      <c r="DZ12" s="137" t="e">
        <f>AVERAGE(CY12,DF12,DM12,DT12)</f>
        <v>#DIV/0!</v>
      </c>
      <c r="EA12" s="175" t="e">
        <f>_xlfn.STDEV.S(CY12,DF12,DM12,DT12)</f>
        <v>#DIV/0!</v>
      </c>
      <c r="EB12" s="51"/>
      <c r="ED12" s="11">
        <v>3.0000000000000001E-3</v>
      </c>
      <c r="EJ12">
        <v>72</v>
      </c>
      <c r="EK12" s="40">
        <f t="shared" si="53"/>
        <v>0.5887</v>
      </c>
      <c r="EL12" s="26" t="e">
        <f>'S1-EX-SW-FRG-8-100-QY0-010721'!F17</f>
        <v>#DIV/0!</v>
      </c>
      <c r="EM12" s="135">
        <f t="shared" si="35"/>
        <v>0.7360285374554103</v>
      </c>
      <c r="EN12" s="63">
        <f t="shared" si="36"/>
        <v>1.0475088967971529</v>
      </c>
      <c r="EO12" s="26" t="e">
        <f>'S1-EX-SW-FRG-8-100-QY0-010721'!V17</f>
        <v>#DIV/0!</v>
      </c>
      <c r="EP12" s="172" t="e">
        <f t="shared" si="37"/>
        <v>#DIV/0!</v>
      </c>
      <c r="EQ12" s="22"/>
      <c r="ER12" s="97">
        <f t="shared" si="54"/>
        <v>0.59319999999999995</v>
      </c>
      <c r="ES12" s="87" t="e">
        <f>'S2-EX-SW-FRG-8-100-QY0-010721'!F17</f>
        <v>#DIV/0!</v>
      </c>
      <c r="ET12" s="135">
        <f t="shared" si="38"/>
        <v>0.7387053270397842</v>
      </c>
      <c r="EU12" s="63">
        <f t="shared" si="39"/>
        <v>1.037062937062937</v>
      </c>
      <c r="EV12" s="26" t="e">
        <f>'S2-EX-SW-FRG-8-100-QY0-010721'!V17</f>
        <v>#DIV/0!</v>
      </c>
      <c r="EW12" s="172" t="e">
        <f t="shared" si="40"/>
        <v>#DIV/0!</v>
      </c>
      <c r="EX12" s="22"/>
      <c r="EY12" s="40">
        <f t="shared" si="55"/>
        <v>0.59450000000000003</v>
      </c>
      <c r="EZ12" s="26" t="e">
        <f>'S3-EX-SW-FRG-8-100-QY0-010721'!F17</f>
        <v>#DIV/0!</v>
      </c>
      <c r="FA12" s="135">
        <f t="shared" si="41"/>
        <v>0.74415475189234648</v>
      </c>
      <c r="FB12" s="63">
        <f t="shared" si="42"/>
        <v>1.0540780141843973</v>
      </c>
      <c r="FC12" s="26" t="e">
        <f>'S3-EX-SW-FRG-8-100-QY0-010721'!V17</f>
        <v>#DIV/0!</v>
      </c>
      <c r="FD12" s="172" t="e">
        <f t="shared" si="43"/>
        <v>#DIV/0!</v>
      </c>
      <c r="FE12" s="51"/>
      <c r="FF12" s="40"/>
      <c r="FG12" s="26"/>
      <c r="FH12" s="135"/>
      <c r="FI12" s="63"/>
      <c r="FJ12" s="26"/>
      <c r="FK12" s="172"/>
      <c r="FL12" s="22"/>
      <c r="FM12" s="53">
        <f>AVERAGE(EM12,ET12,FA12,FH12)</f>
        <v>0.73962953879584703</v>
      </c>
      <c r="FN12" s="25">
        <f>_xlfn.STDEV.S(EM12,ET12,FA12,FH12)</f>
        <v>4.1411913498775911E-3</v>
      </c>
      <c r="FO12" s="63">
        <f>AVERAGE(EN12,EU12,FB12,FI12)</f>
        <v>1.046216616014829</v>
      </c>
      <c r="FP12" s="25">
        <f>_xlfn.STDEV.S(EN12,EU12,FB12,FI12)</f>
        <v>8.5808335596014983E-3</v>
      </c>
      <c r="FQ12" s="137" t="e">
        <f>AVERAGE(EP12,EW12,FD12,FK12)</f>
        <v>#DIV/0!</v>
      </c>
      <c r="FR12" s="175" t="e">
        <f>_xlfn.STDEV.S(EP12,EW12,FD12,FK12)</f>
        <v>#DIV/0!</v>
      </c>
      <c r="FS12" s="51"/>
      <c r="FT12">
        <v>72</v>
      </c>
      <c r="FU12" s="116">
        <f>AN12</f>
        <v>0.67529938169858117</v>
      </c>
      <c r="FV12" s="140">
        <f>AO12</f>
        <v>6.3367255954925056E-3</v>
      </c>
      <c r="FW12" s="51">
        <f>CE12</f>
        <v>0.68373973335028149</v>
      </c>
      <c r="FX12" s="51">
        <f>CF12</f>
        <v>1.4811485502564878E-3</v>
      </c>
      <c r="FY12" s="51">
        <f>DV12</f>
        <v>0.72452284071579121</v>
      </c>
      <c r="FZ12" s="51">
        <f>DW12</f>
        <v>6.2136056748214883E-3</v>
      </c>
      <c r="GA12" s="51">
        <f>FM12</f>
        <v>0.73962953879584703</v>
      </c>
      <c r="GB12" s="54">
        <f>FN12</f>
        <v>4.1411913498775911E-3</v>
      </c>
      <c r="GD12">
        <v>72</v>
      </c>
      <c r="GE12" s="116">
        <f>AP12</f>
        <v>0.82856239464578263</v>
      </c>
      <c r="GF12" s="51">
        <f>AQ12</f>
        <v>1.2268790832154501E-2</v>
      </c>
      <c r="GG12" s="51">
        <f>CG12</f>
        <v>0.85303734715364288</v>
      </c>
      <c r="GH12" s="51">
        <f>CH12</f>
        <v>4.5779101044336867E-3</v>
      </c>
      <c r="GI12" s="51">
        <f>DX12</f>
        <v>0.97404113732607389</v>
      </c>
      <c r="GJ12" s="51">
        <f>DY12</f>
        <v>1.3109615133375229E-2</v>
      </c>
      <c r="GK12" s="51">
        <f>FO12</f>
        <v>1.046216616014829</v>
      </c>
      <c r="GL12" s="54">
        <f>FP12</f>
        <v>8.5808335596014983E-3</v>
      </c>
      <c r="GN12">
        <v>72</v>
      </c>
      <c r="GO12" s="116" t="e">
        <f>AR12</f>
        <v>#DIV/0!</v>
      </c>
      <c r="GP12" s="51" t="e">
        <f>AS12</f>
        <v>#DIV/0!</v>
      </c>
      <c r="GQ12" s="51" t="e">
        <f>CI12</f>
        <v>#DIV/0!</v>
      </c>
      <c r="GR12" s="51" t="e">
        <f>CJ12</f>
        <v>#DIV/0!</v>
      </c>
      <c r="GS12" s="51" t="e">
        <f>DZ12</f>
        <v>#DIV/0!</v>
      </c>
      <c r="GT12" s="51" t="e">
        <f>EA12</f>
        <v>#DIV/0!</v>
      </c>
      <c r="GU12" s="51" t="e">
        <f>FQ12</f>
        <v>#DIV/0!</v>
      </c>
      <c r="GV12" s="54" t="e">
        <f>FR12</f>
        <v>#DIV/0!</v>
      </c>
    </row>
    <row r="13" spans="1:204" x14ac:dyDescent="0.45">
      <c r="B13" s="11">
        <v>5.0000000000000001E-3</v>
      </c>
      <c r="H13">
        <v>96</v>
      </c>
      <c r="I13" s="40">
        <f t="shared" si="44"/>
        <v>0.46750000000000003</v>
      </c>
      <c r="J13" s="26" t="e">
        <f>'S1-EX-SW-HC-45-100-QY0-010721'!F18</f>
        <v>#DIV/0!</v>
      </c>
      <c r="K13" s="135">
        <f t="shared" si="2"/>
        <v>0.67294117647058815</v>
      </c>
      <c r="L13" s="63">
        <f t="shared" si="3"/>
        <v>0.82017543859649134</v>
      </c>
      <c r="M13" s="26" t="e">
        <f>'S1-EX-SW-HC-45-100-QY0-010721'!V18</f>
        <v>#DIV/0!</v>
      </c>
      <c r="N13" s="170" t="e">
        <f t="shared" si="4"/>
        <v>#DIV/0!</v>
      </c>
      <c r="O13" s="22"/>
      <c r="P13" s="97">
        <f t="shared" si="45"/>
        <v>0.46879999999999999</v>
      </c>
      <c r="Q13" s="87" t="e">
        <f>'S2-EX-SW-HC-45-100-QY0-010721'!F18</f>
        <v>#DIV/0!</v>
      </c>
      <c r="R13" s="135">
        <f t="shared" si="5"/>
        <v>0.68195392491467577</v>
      </c>
      <c r="S13" s="63">
        <f t="shared" si="6"/>
        <v>0.84165170556552948</v>
      </c>
      <c r="T13" s="26" t="e">
        <f>'S2-EX-SW-HC-45-100-QY0-010721'!V18</f>
        <v>#DIV/0!</v>
      </c>
      <c r="U13" s="172" t="e">
        <f t="shared" si="7"/>
        <v>#DIV/0!</v>
      </c>
      <c r="V13" s="22"/>
      <c r="W13" s="40">
        <f t="shared" si="46"/>
        <v>0.46360000000000001</v>
      </c>
      <c r="X13" s="26" t="e">
        <f>'S3-EX-SW-HC-45-100-QY0-010721'!F18</f>
        <v>#DIV/0!</v>
      </c>
      <c r="Y13" s="135">
        <f t="shared" si="8"/>
        <v>0.66911130284728215</v>
      </c>
      <c r="Z13" s="63">
        <f t="shared" si="9"/>
        <v>0.81908127208480574</v>
      </c>
      <c r="AA13" s="26" t="e">
        <f>'S3-EX-SW-HC-45-100-QY0-010721'!V18</f>
        <v>#DIV/0!</v>
      </c>
      <c r="AB13" s="172" t="e">
        <f t="shared" si="10"/>
        <v>#DIV/0!</v>
      </c>
      <c r="AC13" s="51"/>
      <c r="AD13" s="40"/>
      <c r="AE13" s="26"/>
      <c r="AF13" s="135"/>
      <c r="AG13" s="63"/>
      <c r="AH13" s="26"/>
      <c r="AI13" s="137"/>
      <c r="AJ13" s="51"/>
      <c r="AK13" s="51"/>
      <c r="AL13" s="54"/>
      <c r="AM13" s="22"/>
      <c r="AN13" s="53">
        <f>AVERAGE(K13,R13,Y13,AF13)</f>
        <v>0.67466880141084873</v>
      </c>
      <c r="AO13" s="25">
        <f>_xlfn.STDEV.S(K13,R13,Y13,AF13)</f>
        <v>6.5933111061236933E-3</v>
      </c>
      <c r="AP13" s="63">
        <f>AVERAGE(L13,S13,Z13,AG13)</f>
        <v>0.82696947208227556</v>
      </c>
      <c r="AQ13" s="25">
        <f>_xlfn.STDEV.S(L13,S13,Z13,AG13)</f>
        <v>1.2726951132593044E-2</v>
      </c>
      <c r="AR13" s="137" t="e">
        <f>AVERAGE(N13,U13,AB13,AI13)</f>
        <v>#DIV/0!</v>
      </c>
      <c r="AS13" s="175" t="e">
        <f>_xlfn.STDEV.S(N13,U13,AB13,AI13)</f>
        <v>#DIV/0!</v>
      </c>
      <c r="AT13" s="52"/>
      <c r="AV13">
        <v>5.0000000000000001E-3</v>
      </c>
      <c r="BB13">
        <v>96</v>
      </c>
      <c r="BC13" s="40">
        <f t="shared" si="47"/>
        <v>0.49630000000000002</v>
      </c>
      <c r="BD13" s="26" t="e">
        <f>'S1-EX-SW-HB-37-100-QY0-010721'!F18</f>
        <v>#DIV/0!</v>
      </c>
      <c r="BE13" s="135">
        <f t="shared" si="13"/>
        <v>0.68567398750755604</v>
      </c>
      <c r="BF13" s="63">
        <f t="shared" si="14"/>
        <v>0.85865051903114198</v>
      </c>
      <c r="BG13" s="26" t="e">
        <f>'S1-EX-SW-HB-37-100-QY0-010721'!V18</f>
        <v>#DIV/0!</v>
      </c>
      <c r="BH13" s="172" t="e">
        <f t="shared" si="15"/>
        <v>#DIV/0!</v>
      </c>
      <c r="BI13" s="22"/>
      <c r="BJ13" s="97">
        <f t="shared" si="48"/>
        <v>0.49020000000000002</v>
      </c>
      <c r="BK13" s="87" t="e">
        <f>'S2-EX-SW-HB-37-100-QY0-010721'!F18</f>
        <v>#DIV/0!</v>
      </c>
      <c r="BL13" s="135">
        <f t="shared" si="16"/>
        <v>0.68665850673194617</v>
      </c>
      <c r="BM13" s="63">
        <f t="shared" si="17"/>
        <v>0.86151142355008803</v>
      </c>
      <c r="BN13" s="26" t="e">
        <f>'S2-EX-SW-HB-37-100-QY0-010721'!V18</f>
        <v>#DIV/0!</v>
      </c>
      <c r="BO13" s="172" t="e">
        <f t="shared" si="18"/>
        <v>#DIV/0!</v>
      </c>
      <c r="BP13" s="22"/>
      <c r="BQ13" s="40">
        <f t="shared" si="49"/>
        <v>0.4844</v>
      </c>
      <c r="BR13" s="26" t="e">
        <f>'S3-EX-SW-HB-37-100-QY0-010721'!F18</f>
        <v>#DIV/0!</v>
      </c>
      <c r="BS13" s="135">
        <f t="shared" si="19"/>
        <v>0.68455821635012393</v>
      </c>
      <c r="BT13" s="63">
        <f t="shared" si="20"/>
        <v>0.85432098765432107</v>
      </c>
      <c r="BU13" s="26" t="e">
        <f>'S3-EX-SW-HB-37-100-QY0-010721'!V18</f>
        <v>#DIV/0!</v>
      </c>
      <c r="BV13" s="172" t="e">
        <f t="shared" si="21"/>
        <v>#DIV/0!</v>
      </c>
      <c r="BW13" s="51"/>
      <c r="BX13" s="40"/>
      <c r="BY13" s="26"/>
      <c r="BZ13" s="135"/>
      <c r="CA13" s="63"/>
      <c r="CB13" s="26"/>
      <c r="CC13" s="172"/>
      <c r="CD13" s="22"/>
      <c r="CE13" s="53">
        <f>AVERAGE(BE13,BL13,BS13,BZ13)</f>
        <v>0.68563023686320879</v>
      </c>
      <c r="CF13" s="25">
        <f>_xlfn.STDEV.S(BE13,BL13,BS13,BZ13)</f>
        <v>1.0508284879819174E-3</v>
      </c>
      <c r="CG13" s="63">
        <f>AVERAGE(BF13,BM13,BT13,CA13)</f>
        <v>0.85816097674518366</v>
      </c>
      <c r="CH13" s="25">
        <f>_xlfn.STDEV.S(BF13,BM13,BT13,CA13)</f>
        <v>3.6201285654088905E-3</v>
      </c>
      <c r="CI13" s="137" t="e">
        <f>AVERAGE(BH13,BO13,BV13,CC13)</f>
        <v>#DIV/0!</v>
      </c>
      <c r="CJ13" s="175" t="e">
        <f>_xlfn.STDEV.S(BH13,BO13,BV13,CC13)</f>
        <v>#DIV/0!</v>
      </c>
      <c r="CK13" s="51"/>
      <c r="CM13">
        <v>5.0000000000000001E-3</v>
      </c>
      <c r="CS13">
        <v>96</v>
      </c>
      <c r="CT13" s="40">
        <f t="shared" si="50"/>
        <v>0.55300000000000005</v>
      </c>
      <c r="CU13" s="26" t="e">
        <f>'S1-EX-SW-RT-21-30-QY0-010721'!F18</f>
        <v>#DIV/0!</v>
      </c>
      <c r="CV13" s="135">
        <f t="shared" si="24"/>
        <v>0.72115732368896923</v>
      </c>
      <c r="CW13" s="63">
        <f t="shared" si="25"/>
        <v>0.97017543859649136</v>
      </c>
      <c r="CX13" s="26" t="e">
        <f>'S1-EX-SW-RT-21-30-QY0-010721'!V18</f>
        <v>#DIV/0!</v>
      </c>
      <c r="CY13" s="172" t="e">
        <f t="shared" si="26"/>
        <v>#DIV/0!</v>
      </c>
      <c r="CZ13" s="22"/>
      <c r="DA13" s="97">
        <f t="shared" si="51"/>
        <v>0.57579999999999998</v>
      </c>
      <c r="DB13" s="87" t="e">
        <f>'S2-EX-SW-RT-21-30-QY0-010721'!F18</f>
        <v>#DIV/0!</v>
      </c>
      <c r="DC13" s="135">
        <f t="shared" si="27"/>
        <v>0.73271969433831186</v>
      </c>
      <c r="DD13" s="63">
        <f t="shared" si="28"/>
        <v>0.99275862068965526</v>
      </c>
      <c r="DE13" s="26" t="e">
        <f>'S2-EX-SW-RT-21-30-QY0-010721'!V18</f>
        <v>#DIV/0!</v>
      </c>
      <c r="DF13" s="172" t="e">
        <f t="shared" si="29"/>
        <v>#DIV/0!</v>
      </c>
      <c r="DG13" s="22"/>
      <c r="DH13" s="40">
        <f t="shared" si="52"/>
        <v>0.55330000000000001</v>
      </c>
      <c r="DI13" s="26" t="e">
        <f>'S3-EX-SW-RT-21-30-QY0-010721'!F18</f>
        <v>#DIV/0!</v>
      </c>
      <c r="DJ13" s="135">
        <f t="shared" si="30"/>
        <v>0.72293511657328757</v>
      </c>
      <c r="DK13" s="63">
        <f t="shared" si="31"/>
        <v>0.97070175438596507</v>
      </c>
      <c r="DL13" s="26" t="e">
        <f>'S3-EX-SW-RT-21-30-QY0-010721'!V18</f>
        <v>#DIV/0!</v>
      </c>
      <c r="DM13" s="172" t="e">
        <f t="shared" si="32"/>
        <v>#DIV/0!</v>
      </c>
      <c r="DN13" s="51"/>
      <c r="DO13" s="40"/>
      <c r="DP13" s="26"/>
      <c r="DQ13" s="135"/>
      <c r="DR13" s="63"/>
      <c r="DS13" s="26"/>
      <c r="DT13" s="172"/>
      <c r="DU13" s="22"/>
      <c r="DV13" s="53">
        <f>AVERAGE(CV13,DC13,DJ13,DQ13)</f>
        <v>0.72560404486685626</v>
      </c>
      <c r="DW13" s="25">
        <f>_xlfn.STDEV.S(CV13,DC13,DJ13,DQ13)</f>
        <v>6.2261133490608238E-3</v>
      </c>
      <c r="DX13" s="63">
        <f>AVERAGE(CW13,DD13,DK13,DR13)</f>
        <v>0.97787860455737052</v>
      </c>
      <c r="DY13" s="25">
        <f>_xlfn.STDEV.S(CW13,DD13,DK13,DR13)</f>
        <v>1.2889158706073565E-2</v>
      </c>
      <c r="DZ13" s="137" t="e">
        <f>AVERAGE(CY13,DF13,DM13,DT13)</f>
        <v>#DIV/0!</v>
      </c>
      <c r="EA13" s="175" t="e">
        <f>_xlfn.STDEV.S(CY13,DF13,DM13,DT13)</f>
        <v>#DIV/0!</v>
      </c>
      <c r="EB13" s="51"/>
      <c r="ED13">
        <v>6.0000000000000001E-3</v>
      </c>
      <c r="EJ13">
        <v>96</v>
      </c>
      <c r="EK13" s="40">
        <f t="shared" si="53"/>
        <v>0.58820000000000006</v>
      </c>
      <c r="EL13" s="26" t="e">
        <f>'S1-EX-SW-FRG-8-100-QY0-010721'!F18</f>
        <v>#DIV/0!</v>
      </c>
      <c r="EM13" s="135">
        <f t="shared" si="35"/>
        <v>0.73580414824889495</v>
      </c>
      <c r="EN13" s="63">
        <f t="shared" si="36"/>
        <v>1.0466192170818505</v>
      </c>
      <c r="EO13" s="26" t="e">
        <f>'S1-EX-SW-FRG-8-100-QY0-010721'!V18</f>
        <v>#DIV/0!</v>
      </c>
      <c r="EP13" s="172" t="e">
        <f t="shared" si="37"/>
        <v>#DIV/0!</v>
      </c>
      <c r="EQ13" s="22"/>
      <c r="ER13" s="97">
        <f t="shared" si="54"/>
        <v>0.59050000000000002</v>
      </c>
      <c r="ES13" s="87" t="e">
        <f>'S2-EX-SW-FRG-8-100-QY0-010721'!F18</f>
        <v>#DIV/0!</v>
      </c>
      <c r="ET13" s="135">
        <f t="shared" si="38"/>
        <v>0.73751058425063498</v>
      </c>
      <c r="EU13" s="63">
        <f t="shared" si="39"/>
        <v>1.0323426573426575</v>
      </c>
      <c r="EV13" s="26" t="e">
        <f>'S2-EX-SW-FRG-8-100-QY0-010721'!V18</f>
        <v>#DIV/0!</v>
      </c>
      <c r="EW13" s="172" t="e">
        <f t="shared" si="40"/>
        <v>#DIV/0!</v>
      </c>
      <c r="EX13" s="22"/>
      <c r="EY13" s="40">
        <f t="shared" si="55"/>
        <v>0.59240000000000004</v>
      </c>
      <c r="EZ13" s="26" t="e">
        <f>'S3-EX-SW-FRG-8-100-QY0-010721'!F18</f>
        <v>#DIV/0!</v>
      </c>
      <c r="FA13" s="135">
        <f t="shared" si="41"/>
        <v>0.74324780553679948</v>
      </c>
      <c r="FB13" s="63">
        <f t="shared" si="42"/>
        <v>1.0503546099290781</v>
      </c>
      <c r="FC13" s="26" t="e">
        <f>'S3-EX-SW-FRG-8-100-QY0-010721'!V18</f>
        <v>#DIV/0!</v>
      </c>
      <c r="FD13" s="172" t="e">
        <f t="shared" si="43"/>
        <v>#DIV/0!</v>
      </c>
      <c r="FE13" s="51"/>
      <c r="FF13" s="40"/>
      <c r="FG13" s="26"/>
      <c r="FH13" s="135"/>
      <c r="FI13" s="63"/>
      <c r="FJ13" s="26"/>
      <c r="FK13" s="172"/>
      <c r="FL13" s="22"/>
      <c r="FM13" s="53">
        <f>AVERAGE(EM13,ET13,FA13,FH13)</f>
        <v>0.73885417934544317</v>
      </c>
      <c r="FN13" s="25">
        <f>_xlfn.STDEV.S(EM13,ET13,FA13,FH13)</f>
        <v>3.8994800023897987E-3</v>
      </c>
      <c r="FO13" s="63">
        <f>AVERAGE(EN13,EU13,FB13,FI13)</f>
        <v>1.0431054947845286</v>
      </c>
      <c r="FP13" s="25">
        <f>_xlfn.STDEV.S(EN13,EU13,FB13,FI13)</f>
        <v>9.50617127348799E-3</v>
      </c>
      <c r="FQ13" s="137" t="e">
        <f>AVERAGE(EP13,EW13,FD13,FK13)</f>
        <v>#DIV/0!</v>
      </c>
      <c r="FR13" s="175" t="e">
        <f>_xlfn.STDEV.S(EP13,EW13,FD13,FK13)</f>
        <v>#DIV/0!</v>
      </c>
      <c r="FS13" s="51"/>
      <c r="FT13">
        <v>96</v>
      </c>
      <c r="FU13" s="116">
        <f>AN13</f>
        <v>0.67466880141084873</v>
      </c>
      <c r="FV13" s="140">
        <f>AO13</f>
        <v>6.5933111061236933E-3</v>
      </c>
      <c r="FW13" s="51">
        <f>CE13</f>
        <v>0.68563023686320879</v>
      </c>
      <c r="FX13" s="51">
        <f>CF13</f>
        <v>1.0508284879819174E-3</v>
      </c>
      <c r="FY13" s="51">
        <f>DV13</f>
        <v>0.72560404486685626</v>
      </c>
      <c r="FZ13" s="51">
        <f>DW13</f>
        <v>6.2261133490608238E-3</v>
      </c>
      <c r="GA13" s="51">
        <f>FM13</f>
        <v>0.73885417934544317</v>
      </c>
      <c r="GB13" s="54">
        <f>FN13</f>
        <v>3.8994800023897987E-3</v>
      </c>
      <c r="GD13">
        <v>96</v>
      </c>
      <c r="GE13" s="116">
        <f>AP13</f>
        <v>0.82696947208227556</v>
      </c>
      <c r="GF13" s="51">
        <f>AQ13</f>
        <v>1.2726951132593044E-2</v>
      </c>
      <c r="GG13" s="51">
        <f>CG13</f>
        <v>0.85816097674518366</v>
      </c>
      <c r="GH13" s="51">
        <f>CH13</f>
        <v>3.6201285654088905E-3</v>
      </c>
      <c r="GI13" s="51">
        <f>DX13</f>
        <v>0.97787860455737052</v>
      </c>
      <c r="GJ13" s="51">
        <f>DY13</f>
        <v>1.2889158706073565E-2</v>
      </c>
      <c r="GK13" s="51">
        <f>FO13</f>
        <v>1.0431054947845286</v>
      </c>
      <c r="GL13" s="54">
        <f>FP13</f>
        <v>9.50617127348799E-3</v>
      </c>
      <c r="GN13">
        <v>96</v>
      </c>
      <c r="GO13" s="116" t="e">
        <f>AR13</f>
        <v>#DIV/0!</v>
      </c>
      <c r="GP13" s="51" t="e">
        <f>AS13</f>
        <v>#DIV/0!</v>
      </c>
      <c r="GQ13" s="51" t="e">
        <f>CI13</f>
        <v>#DIV/0!</v>
      </c>
      <c r="GR13" s="51" t="e">
        <f>CJ13</f>
        <v>#DIV/0!</v>
      </c>
      <c r="GS13" s="51" t="e">
        <f>DZ13</f>
        <v>#DIV/0!</v>
      </c>
      <c r="GT13" s="51" t="e">
        <f>EA13</f>
        <v>#DIV/0!</v>
      </c>
      <c r="GU13" s="51" t="e">
        <f>FQ13</f>
        <v>#DIV/0!</v>
      </c>
      <c r="GV13" s="54" t="e">
        <f>FR13</f>
        <v>#DIV/0!</v>
      </c>
    </row>
    <row r="14" spans="1:204" x14ac:dyDescent="0.45">
      <c r="H14">
        <v>120</v>
      </c>
      <c r="I14" s="40">
        <f t="shared" si="44"/>
        <v>0.46700000000000003</v>
      </c>
      <c r="J14" s="26" t="e">
        <f>'S1-EX-SW-HC-45-100-QY0-010721'!F19</f>
        <v>#DIV/0!</v>
      </c>
      <c r="K14" s="135">
        <f t="shared" si="2"/>
        <v>0.67259100642398295</v>
      </c>
      <c r="L14" s="63">
        <f t="shared" si="3"/>
        <v>0.81929824561403519</v>
      </c>
      <c r="M14" s="26" t="e">
        <f>'S1-EX-SW-HC-45-100-QY0-010721'!V19</f>
        <v>#DIV/0!</v>
      </c>
      <c r="N14" s="170" t="e">
        <f t="shared" si="4"/>
        <v>#DIV/0!</v>
      </c>
      <c r="O14" s="22"/>
      <c r="P14" s="97">
        <f t="shared" si="45"/>
        <v>0.46810000000000002</v>
      </c>
      <c r="Q14" s="87" t="e">
        <f>'S2-EX-SW-HC-45-100-QY0-010721'!F19</f>
        <v>#DIV/0!</v>
      </c>
      <c r="R14" s="135">
        <f t="shared" si="5"/>
        <v>0.68147831659901725</v>
      </c>
      <c r="S14" s="63">
        <f t="shared" si="6"/>
        <v>0.84039497307001787</v>
      </c>
      <c r="T14" s="26" t="e">
        <f>'S2-EX-SW-HC-45-100-QY0-010721'!V19</f>
        <v>#DIV/0!</v>
      </c>
      <c r="U14" s="172" t="e">
        <f t="shared" si="7"/>
        <v>#DIV/0!</v>
      </c>
      <c r="V14" s="22"/>
      <c r="W14" s="40">
        <f t="shared" si="46"/>
        <v>0.4627</v>
      </c>
      <c r="X14" s="26" t="e">
        <f>'S3-EX-SW-HC-45-100-QY0-010721'!F19</f>
        <v>#DIV/0!</v>
      </c>
      <c r="Y14" s="135">
        <f t="shared" si="8"/>
        <v>0.66846768964771996</v>
      </c>
      <c r="Z14" s="63">
        <f t="shared" si="9"/>
        <v>0.81749116607773864</v>
      </c>
      <c r="AA14" s="26" t="e">
        <f>'S3-EX-SW-HC-45-100-QY0-010721'!V19</f>
        <v>#DIV/0!</v>
      </c>
      <c r="AB14" s="172" t="e">
        <f t="shared" si="10"/>
        <v>#DIV/0!</v>
      </c>
      <c r="AC14" s="51"/>
      <c r="AD14" s="40"/>
      <c r="AE14" s="26"/>
      <c r="AF14" s="135"/>
      <c r="AG14" s="63"/>
      <c r="AH14" s="26"/>
      <c r="AI14" s="137"/>
      <c r="AJ14" s="51"/>
      <c r="AK14" s="51"/>
      <c r="AL14" s="54"/>
      <c r="AM14" s="22"/>
      <c r="AN14" s="53">
        <f>AVERAGE(K14,R14,Y14,AF14)</f>
        <v>0.67417900422357346</v>
      </c>
      <c r="AO14" s="25">
        <f>_xlfn.STDEV.S(K14,R14,Y14,AF14)</f>
        <v>6.6490906276786372E-3</v>
      </c>
      <c r="AP14" s="63">
        <f>AVERAGE(L14,S14,Z14,AG14)</f>
        <v>0.82572812825393049</v>
      </c>
      <c r="AQ14" s="25">
        <f>_xlfn.STDEV.S(L14,S14,Z14,AG14)</f>
        <v>1.2733956052893214E-2</v>
      </c>
      <c r="AR14" s="137" t="e">
        <f>AVERAGE(N14,U14,AB14,AI14)</f>
        <v>#DIV/0!</v>
      </c>
      <c r="AS14" s="175" t="e">
        <f>_xlfn.STDEV.S(N14,U14,AB14,AI14)</f>
        <v>#DIV/0!</v>
      </c>
      <c r="AT14" s="52"/>
      <c r="BB14">
        <v>120</v>
      </c>
      <c r="BC14" s="40">
        <f t="shared" si="47"/>
        <v>0.496</v>
      </c>
      <c r="BD14" s="26" t="e">
        <f>'S1-EX-SW-HB-37-100-QY0-010721'!F19</f>
        <v>#DIV/0!</v>
      </c>
      <c r="BE14" s="135">
        <f t="shared" si="13"/>
        <v>0.68548387096774188</v>
      </c>
      <c r="BF14" s="63">
        <f t="shared" si="14"/>
        <v>0.8581314878892734</v>
      </c>
      <c r="BG14" s="26" t="e">
        <f>'S1-EX-SW-HB-37-100-QY0-010721'!V19</f>
        <v>#DIV/0!</v>
      </c>
      <c r="BH14" s="172" t="e">
        <f t="shared" si="15"/>
        <v>#DIV/0!</v>
      </c>
      <c r="BI14" s="22"/>
      <c r="BJ14" s="97">
        <f t="shared" si="48"/>
        <v>0.49199999999999999</v>
      </c>
      <c r="BK14" s="87" t="e">
        <f>'S2-EX-SW-HB-37-100-QY0-010721'!F19</f>
        <v>#DIV/0!</v>
      </c>
      <c r="BL14" s="135">
        <f t="shared" si="16"/>
        <v>0.68780487804878054</v>
      </c>
      <c r="BM14" s="63">
        <f t="shared" si="17"/>
        <v>0.86467486818980677</v>
      </c>
      <c r="BN14" s="26" t="e">
        <f>'S2-EX-SW-HB-37-100-QY0-010721'!V19</f>
        <v>#DIV/0!</v>
      </c>
      <c r="BO14" s="172" t="e">
        <f t="shared" si="18"/>
        <v>#DIV/0!</v>
      </c>
      <c r="BP14" s="22"/>
      <c r="BQ14" s="40">
        <f t="shared" si="49"/>
        <v>0.48549999999999999</v>
      </c>
      <c r="BR14" s="26" t="e">
        <f>'S3-EX-SW-HB-37-100-QY0-010721'!F19</f>
        <v>#DIV/0!</v>
      </c>
      <c r="BS14" s="135">
        <f t="shared" si="19"/>
        <v>0.68527291452111228</v>
      </c>
      <c r="BT14" s="63">
        <f t="shared" si="20"/>
        <v>0.85626102292768969</v>
      </c>
      <c r="BU14" s="26" t="e">
        <f>'S3-EX-SW-HB-37-100-QY0-010721'!V19</f>
        <v>#DIV/0!</v>
      </c>
      <c r="BV14" s="172" t="e">
        <f t="shared" si="21"/>
        <v>#DIV/0!</v>
      </c>
      <c r="BW14" s="51"/>
      <c r="BX14" s="40"/>
      <c r="BY14" s="26"/>
      <c r="BZ14" s="135"/>
      <c r="CA14" s="63"/>
      <c r="CB14" s="26"/>
      <c r="CC14" s="172"/>
      <c r="CD14" s="22"/>
      <c r="CE14" s="53">
        <f>AVERAGE(BE14,BL14,BS14,BZ14)</f>
        <v>0.6861872211792116</v>
      </c>
      <c r="CF14" s="25">
        <f>_xlfn.STDEV.S(BE14,BL14,BS14,BZ14)</f>
        <v>1.4048971372813824E-3</v>
      </c>
      <c r="CG14" s="63">
        <f>AVERAGE(BF14,BM14,BT14,CA14)</f>
        <v>0.85968912633559003</v>
      </c>
      <c r="CH14" s="25">
        <f>_xlfn.STDEV.S(BF14,BM14,BT14,CA14)</f>
        <v>4.4179040472598638E-3</v>
      </c>
      <c r="CI14" s="137" t="e">
        <f>AVERAGE(BH14,BO14,BV14,CC14)</f>
        <v>#DIV/0!</v>
      </c>
      <c r="CJ14" s="175" t="e">
        <f>_xlfn.STDEV.S(BH14,BO14,BV14,CC14)</f>
        <v>#DIV/0!</v>
      </c>
      <c r="CK14" s="51"/>
      <c r="CS14">
        <v>120</v>
      </c>
      <c r="CT14" s="40">
        <f t="shared" si="50"/>
        <v>0.55489999999999995</v>
      </c>
      <c r="CU14" s="26" t="e">
        <f>'S1-EX-SW-RT-21-30-QY0-010721'!F19</f>
        <v>#DIV/0!</v>
      </c>
      <c r="CV14" s="135">
        <f t="shared" si="24"/>
        <v>0.72211209226887729</v>
      </c>
      <c r="CW14" s="63">
        <f t="shared" si="25"/>
        <v>0.97350877192982455</v>
      </c>
      <c r="CX14" s="26" t="e">
        <f>'S1-EX-SW-RT-21-30-QY0-010721'!V19</f>
        <v>#DIV/0!</v>
      </c>
      <c r="CY14" s="172" t="e">
        <f t="shared" si="26"/>
        <v>#DIV/0!</v>
      </c>
      <c r="CZ14" s="22"/>
      <c r="DA14" s="97">
        <f t="shared" si="51"/>
        <v>0.57599999999999996</v>
      </c>
      <c r="DB14" s="87" t="e">
        <f>'S2-EX-SW-RT-21-30-QY0-010721'!F19</f>
        <v>#DIV/0!</v>
      </c>
      <c r="DC14" s="135">
        <f t="shared" si="27"/>
        <v>0.73281249999999987</v>
      </c>
      <c r="DD14" s="63">
        <f t="shared" si="28"/>
        <v>0.99310344827586206</v>
      </c>
      <c r="DE14" s="26" t="e">
        <f>'S2-EX-SW-RT-21-30-QY0-010721'!V19</f>
        <v>#DIV/0!</v>
      </c>
      <c r="DF14" s="172" t="e">
        <f t="shared" si="29"/>
        <v>#DIV/0!</v>
      </c>
      <c r="DG14" s="22"/>
      <c r="DH14" s="40">
        <f t="shared" si="52"/>
        <v>0.55390000000000006</v>
      </c>
      <c r="DI14" s="26" t="e">
        <f>'S3-EX-SW-RT-21-30-QY0-010721'!F19</f>
        <v>#DIV/0!</v>
      </c>
      <c r="DJ14" s="135">
        <f t="shared" si="30"/>
        <v>0.72323524101823433</v>
      </c>
      <c r="DK14" s="63">
        <f t="shared" si="31"/>
        <v>0.97175438596491248</v>
      </c>
      <c r="DL14" s="26" t="e">
        <f>'S3-EX-SW-RT-21-30-QY0-010721'!V19</f>
        <v>#DIV/0!</v>
      </c>
      <c r="DM14" s="172" t="e">
        <f t="shared" si="32"/>
        <v>#DIV/0!</v>
      </c>
      <c r="DN14" s="51"/>
      <c r="DO14" s="40"/>
      <c r="DP14" s="26"/>
      <c r="DQ14" s="135"/>
      <c r="DR14" s="63"/>
      <c r="DS14" s="26"/>
      <c r="DT14" s="172"/>
      <c r="DU14" s="22"/>
      <c r="DV14" s="53">
        <f>AVERAGE(CV14,DC14,DJ14,DQ14)</f>
        <v>0.72605327776237039</v>
      </c>
      <c r="DW14" s="25">
        <f>_xlfn.STDEV.S(CV14,DC14,DJ14,DQ14)</f>
        <v>5.8805339656822931E-3</v>
      </c>
      <c r="DX14" s="63">
        <f>AVERAGE(CW14,DD14,DK14,DR14)</f>
        <v>0.97945553539019981</v>
      </c>
      <c r="DY14" s="25">
        <f>_xlfn.STDEV.S(CW14,DD14,DK14,DR14)</f>
        <v>1.1851945499766764E-2</v>
      </c>
      <c r="DZ14" s="137" t="e">
        <f>AVERAGE(CY14,DF14,DM14,DT14)</f>
        <v>#DIV/0!</v>
      </c>
      <c r="EA14" s="175" t="e">
        <f>_xlfn.STDEV.S(CY14,DF14,DM14,DT14)</f>
        <v>#DIV/0!</v>
      </c>
      <c r="EB14" s="51"/>
      <c r="EJ14">
        <v>120</v>
      </c>
      <c r="EK14" s="40">
        <f t="shared" si="53"/>
        <v>0.58809999999999996</v>
      </c>
      <c r="EL14" s="26" t="e">
        <f>'S1-EX-SW-FRG-8-100-QY0-010721'!F19</f>
        <v>#DIV/0!</v>
      </c>
      <c r="EM14" s="135">
        <f t="shared" si="35"/>
        <v>0.73575922462166299</v>
      </c>
      <c r="EN14" s="63">
        <f t="shared" si="36"/>
        <v>1.0464412811387898</v>
      </c>
      <c r="EO14" s="26" t="e">
        <f>'S1-EX-SW-FRG-8-100-QY0-010721'!V19</f>
        <v>#DIV/0!</v>
      </c>
      <c r="EP14" s="172" t="e">
        <f t="shared" si="37"/>
        <v>#DIV/0!</v>
      </c>
      <c r="EQ14" s="22"/>
      <c r="ER14" s="97">
        <f t="shared" si="54"/>
        <v>0.59099999999999997</v>
      </c>
      <c r="ES14" s="87" t="e">
        <f>'S2-EX-SW-FRG-8-100-QY0-010721'!F19</f>
        <v>#DIV/0!</v>
      </c>
      <c r="ET14" s="135">
        <f t="shared" si="38"/>
        <v>0.73773265651438236</v>
      </c>
      <c r="EU14" s="63">
        <f t="shared" si="39"/>
        <v>1.0332167832167833</v>
      </c>
      <c r="EV14" s="26" t="e">
        <f>'S2-EX-SW-FRG-8-100-QY0-010721'!V19</f>
        <v>#DIV/0!</v>
      </c>
      <c r="EW14" s="172" t="e">
        <f t="shared" si="40"/>
        <v>#DIV/0!</v>
      </c>
      <c r="EX14" s="22"/>
      <c r="EY14" s="40">
        <f t="shared" si="55"/>
        <v>0.59330000000000005</v>
      </c>
      <c r="EZ14" s="26" t="e">
        <f>'S3-EX-SW-FRG-8-100-QY0-010721'!F19</f>
        <v>#DIV/0!</v>
      </c>
      <c r="FA14" s="135">
        <f t="shared" si="41"/>
        <v>0.74363728299342657</v>
      </c>
      <c r="FB14" s="63">
        <f t="shared" si="42"/>
        <v>1.0519503546099294</v>
      </c>
      <c r="FC14" s="26" t="e">
        <f>'S3-EX-SW-FRG-8-100-QY0-010721'!V19</f>
        <v>#DIV/0!</v>
      </c>
      <c r="FD14" s="172" t="e">
        <f t="shared" si="43"/>
        <v>#DIV/0!</v>
      </c>
      <c r="FE14" s="51"/>
      <c r="FF14" s="40"/>
      <c r="FG14" s="26"/>
      <c r="FH14" s="135"/>
      <c r="FI14" s="63"/>
      <c r="FJ14" s="26"/>
      <c r="FK14" s="172"/>
      <c r="FL14" s="22"/>
      <c r="FM14" s="53">
        <f>AVERAGE(EM14,ET14,FA14,FH14)</f>
        <v>0.7390430547098239</v>
      </c>
      <c r="FN14" s="25">
        <f>_xlfn.STDEV.S(EM14,ET14,FA14,FH14)</f>
        <v>4.0992448695084151E-3</v>
      </c>
      <c r="FO14" s="63">
        <f>AVERAGE(EN14,EU14,FB14,FI14)</f>
        <v>1.0438694729885007</v>
      </c>
      <c r="FP14" s="25">
        <f>_xlfn.STDEV.S(EN14,EU14,FB14,FI14)</f>
        <v>9.6279448563514423E-3</v>
      </c>
      <c r="FQ14" s="137" t="e">
        <f>AVERAGE(EP14,EW14,FD14,FK14)</f>
        <v>#DIV/0!</v>
      </c>
      <c r="FR14" s="175" t="e">
        <f>_xlfn.STDEV.S(EP14,EW14,FD14,FK14)</f>
        <v>#DIV/0!</v>
      </c>
      <c r="FS14" s="51"/>
      <c r="FT14">
        <v>120</v>
      </c>
      <c r="FU14" s="116">
        <f>AN14</f>
        <v>0.67417900422357346</v>
      </c>
      <c r="FV14" s="140">
        <f>AO14</f>
        <v>6.6490906276786372E-3</v>
      </c>
      <c r="FW14" s="51">
        <f>CE14</f>
        <v>0.6861872211792116</v>
      </c>
      <c r="FX14" s="51">
        <f>CF14</f>
        <v>1.4048971372813824E-3</v>
      </c>
      <c r="FY14" s="51">
        <f>DV14</f>
        <v>0.72605327776237039</v>
      </c>
      <c r="FZ14" s="51">
        <f>DW14</f>
        <v>5.8805339656822931E-3</v>
      </c>
      <c r="GA14" s="51">
        <f>FM14</f>
        <v>0.7390430547098239</v>
      </c>
      <c r="GB14" s="54">
        <f>FN14</f>
        <v>4.0992448695084151E-3</v>
      </c>
      <c r="GD14">
        <v>120</v>
      </c>
      <c r="GE14" s="116">
        <f>AP14</f>
        <v>0.82572812825393049</v>
      </c>
      <c r="GF14" s="51">
        <f>AQ14</f>
        <v>1.2733956052893214E-2</v>
      </c>
      <c r="GG14" s="51">
        <f>CG14</f>
        <v>0.85968912633559003</v>
      </c>
      <c r="GH14" s="51">
        <f>CH14</f>
        <v>4.4179040472598638E-3</v>
      </c>
      <c r="GI14" s="51">
        <f>DX14</f>
        <v>0.97945553539019981</v>
      </c>
      <c r="GJ14" s="51">
        <f>DY14</f>
        <v>1.1851945499766764E-2</v>
      </c>
      <c r="GK14" s="51">
        <f>FO14</f>
        <v>1.0438694729885007</v>
      </c>
      <c r="GL14" s="54">
        <f>FP14</f>
        <v>9.6279448563514423E-3</v>
      </c>
      <c r="GN14">
        <v>120</v>
      </c>
      <c r="GO14" s="116" t="e">
        <f>AR14</f>
        <v>#DIV/0!</v>
      </c>
      <c r="GP14" s="51" t="e">
        <f>AS14</f>
        <v>#DIV/0!</v>
      </c>
      <c r="GQ14" s="51" t="e">
        <f>CI14</f>
        <v>#DIV/0!</v>
      </c>
      <c r="GR14" s="51" t="e">
        <f>CJ14</f>
        <v>#DIV/0!</v>
      </c>
      <c r="GS14" s="51" t="e">
        <f>DZ14</f>
        <v>#DIV/0!</v>
      </c>
      <c r="GT14" s="51" t="e">
        <f>EA14</f>
        <v>#DIV/0!</v>
      </c>
      <c r="GU14" s="51" t="e">
        <f>FQ14</f>
        <v>#DIV/0!</v>
      </c>
      <c r="GV14" s="54" t="e">
        <f>FR14</f>
        <v>#DIV/0!</v>
      </c>
    </row>
    <row r="15" spans="1:204" x14ac:dyDescent="0.45">
      <c r="H15">
        <v>144</v>
      </c>
      <c r="I15" s="40">
        <f t="shared" si="44"/>
        <v>0.46400000000000002</v>
      </c>
      <c r="J15" s="26" t="e">
        <f>'S1-EX-SW-HC-45-100-QY0-010721'!F20</f>
        <v>#DIV/0!</v>
      </c>
      <c r="K15" s="135">
        <f t="shared" si="2"/>
        <v>0.6704741379310345</v>
      </c>
      <c r="L15" s="63">
        <f t="shared" si="3"/>
        <v>0.81403508771929833</v>
      </c>
      <c r="M15" s="26" t="e">
        <f>'S1-EX-SW-HC-45-100-QY0-010721'!V20</f>
        <v>#DIV/0!</v>
      </c>
      <c r="N15" s="170" t="e">
        <f t="shared" si="4"/>
        <v>#DIV/0!</v>
      </c>
      <c r="O15" s="22"/>
      <c r="P15" s="97">
        <f t="shared" si="45"/>
        <v>0.46800000000000003</v>
      </c>
      <c r="Q15" s="87" t="e">
        <f>'S2-EX-SW-HC-45-100-QY0-010721'!F20</f>
        <v>#DIV/0!</v>
      </c>
      <c r="R15" s="135">
        <f t="shared" si="5"/>
        <v>0.68141025641025643</v>
      </c>
      <c r="S15" s="63">
        <f t="shared" si="6"/>
        <v>0.84021543985637337</v>
      </c>
      <c r="T15" s="26" t="e">
        <f>'S2-EX-SW-HC-45-100-QY0-010721'!V20</f>
        <v>#DIV/0!</v>
      </c>
      <c r="U15" s="172" t="e">
        <f t="shared" si="7"/>
        <v>#DIV/0!</v>
      </c>
      <c r="V15" s="22"/>
      <c r="W15" s="40">
        <f t="shared" si="46"/>
        <v>0.46479999999999999</v>
      </c>
      <c r="X15" s="26" t="e">
        <f>'S3-EX-SW-HC-45-100-QY0-010721'!F20</f>
        <v>#DIV/0!</v>
      </c>
      <c r="Y15" s="135">
        <f t="shared" si="8"/>
        <v>0.66996557659208267</v>
      </c>
      <c r="Z15" s="63">
        <f t="shared" si="9"/>
        <v>0.82120141342756192</v>
      </c>
      <c r="AA15" s="26" t="e">
        <f>'S3-EX-SW-HC-45-100-QY0-010721'!V20</f>
        <v>#DIV/0!</v>
      </c>
      <c r="AB15" s="172" t="e">
        <f t="shared" si="10"/>
        <v>#DIV/0!</v>
      </c>
      <c r="AC15" s="51"/>
      <c r="AD15" s="40"/>
      <c r="AE15" s="26"/>
      <c r="AF15" s="135"/>
      <c r="AG15" s="63"/>
      <c r="AH15" s="26"/>
      <c r="AI15" s="137"/>
      <c r="AJ15" s="51"/>
      <c r="AK15" s="51"/>
      <c r="AL15" s="54"/>
      <c r="AM15" s="22"/>
      <c r="AN15" s="53">
        <f>AVERAGE(K15,R15,Y15,AF15)</f>
        <v>0.67394999031112446</v>
      </c>
      <c r="AO15" s="25">
        <f>_xlfn.STDEV.S(K15,R15,Y15,AF15)</f>
        <v>6.4657819605413265E-3</v>
      </c>
      <c r="AP15" s="63">
        <f>AVERAGE(L15,S15,Z15,AG15)</f>
        <v>0.82515064700107787</v>
      </c>
      <c r="AQ15" s="25">
        <f>_xlfn.STDEV.S(L15,S15,Z15,AG15)</f>
        <v>1.3529598806651716E-2</v>
      </c>
      <c r="AR15" s="137" t="e">
        <f>AVERAGE(N15,U15,AB15,AI15)</f>
        <v>#DIV/0!</v>
      </c>
      <c r="AS15" s="175" t="e">
        <f>_xlfn.STDEV.S(N15,U15,AB15,AI15)</f>
        <v>#DIV/0!</v>
      </c>
      <c r="AT15" s="52"/>
      <c r="BB15">
        <v>144</v>
      </c>
      <c r="BC15" s="40">
        <f t="shared" si="47"/>
        <v>0.49809999999999999</v>
      </c>
      <c r="BD15" s="26" t="e">
        <f>'S1-EX-SW-HB-37-100-QY0-010721'!F20</f>
        <v>#DIV/0!</v>
      </c>
      <c r="BE15" s="135">
        <f t="shared" si="13"/>
        <v>0.68680987753463152</v>
      </c>
      <c r="BF15" s="63">
        <f t="shared" si="14"/>
        <v>0.86176470588235299</v>
      </c>
      <c r="BG15" s="26" t="e">
        <f>'S1-EX-SW-HB-37-100-QY0-010721'!V20</f>
        <v>#DIV/0!</v>
      </c>
      <c r="BH15" s="172" t="e">
        <f t="shared" si="15"/>
        <v>#DIV/0!</v>
      </c>
      <c r="BI15" s="22"/>
      <c r="BJ15" s="97">
        <f t="shared" si="48"/>
        <v>0.49049999999999999</v>
      </c>
      <c r="BK15" s="87" t="e">
        <f>'S2-EX-SW-HB-37-100-QY0-010721'!F20</f>
        <v>#DIV/0!</v>
      </c>
      <c r="BL15" s="135">
        <f t="shared" si="16"/>
        <v>0.6868501529051988</v>
      </c>
      <c r="BM15" s="63">
        <f t="shared" si="17"/>
        <v>0.86203866432337439</v>
      </c>
      <c r="BN15" s="26" t="e">
        <f>'S2-EX-SW-HB-37-100-QY0-010721'!V20</f>
        <v>#DIV/0!</v>
      </c>
      <c r="BO15" s="172" t="e">
        <f t="shared" si="18"/>
        <v>#DIV/0!</v>
      </c>
      <c r="BP15" s="22"/>
      <c r="BQ15" s="40">
        <f t="shared" si="49"/>
        <v>0.48699999999999999</v>
      </c>
      <c r="BR15" s="26" t="e">
        <f>'S3-EX-SW-HB-37-100-QY0-010721'!F20</f>
        <v>#DIV/0!</v>
      </c>
      <c r="BS15" s="135">
        <f t="shared" si="19"/>
        <v>0.68624229979466123</v>
      </c>
      <c r="BT15" s="63">
        <f t="shared" si="20"/>
        <v>0.85890652557319225</v>
      </c>
      <c r="BU15" s="26" t="e">
        <f>'S3-EX-SW-HB-37-100-QY0-010721'!V20</f>
        <v>#DIV/0!</v>
      </c>
      <c r="BV15" s="172" t="e">
        <f t="shared" si="21"/>
        <v>#DIV/0!</v>
      </c>
      <c r="BW15" s="51"/>
      <c r="BX15" s="40"/>
      <c r="BY15" s="26"/>
      <c r="BZ15" s="135"/>
      <c r="CA15" s="63"/>
      <c r="CB15" s="26"/>
      <c r="CC15" s="172"/>
      <c r="CD15" s="22"/>
      <c r="CE15" s="53">
        <f>AVERAGE(BE15,BL15,BS15,BZ15)</f>
        <v>0.68663411007816377</v>
      </c>
      <c r="CF15" s="25">
        <f>_xlfn.STDEV.S(BE15,BL15,BS15,BZ15)</f>
        <v>3.3991469527277899E-4</v>
      </c>
      <c r="CG15" s="63">
        <f>AVERAGE(BF15,BM15,BT15,CA15)</f>
        <v>0.86090329859297332</v>
      </c>
      <c r="CH15" s="25">
        <f>_xlfn.STDEV.S(BF15,BM15,BT15,CA15)</f>
        <v>1.7346729306257148E-3</v>
      </c>
      <c r="CI15" s="137" t="e">
        <f>AVERAGE(BH15,BO15,BV15,CC15)</f>
        <v>#DIV/0!</v>
      </c>
      <c r="CJ15" s="175" t="e">
        <f>_xlfn.STDEV.S(BH15,BO15,BV15,CC15)</f>
        <v>#DIV/0!</v>
      </c>
      <c r="CK15" s="51"/>
      <c r="CS15">
        <v>144</v>
      </c>
      <c r="CT15" s="40">
        <f t="shared" si="50"/>
        <v>0.55420000000000003</v>
      </c>
      <c r="CU15" s="26" t="e">
        <f>'S1-EX-SW-RT-21-30-QY0-010721'!F20</f>
        <v>#DIV/0!</v>
      </c>
      <c r="CV15" s="135">
        <f t="shared" si="24"/>
        <v>0.72176109707686753</v>
      </c>
      <c r="CW15" s="63">
        <f t="shared" si="25"/>
        <v>0.97228070175438608</v>
      </c>
      <c r="CX15" s="26" t="e">
        <f>'S1-EX-SW-RT-21-30-QY0-010721'!V20</f>
        <v>#DIV/0!</v>
      </c>
      <c r="CY15" s="172" t="e">
        <f t="shared" si="26"/>
        <v>#DIV/0!</v>
      </c>
      <c r="CZ15" s="22"/>
      <c r="DA15" s="97">
        <f t="shared" si="51"/>
        <v>0.57650000000000001</v>
      </c>
      <c r="DB15" s="87" t="e">
        <f>'S2-EX-SW-RT-21-30-QY0-010721'!F20</f>
        <v>#DIV/0!</v>
      </c>
      <c r="DC15" s="135">
        <f t="shared" si="27"/>
        <v>0.73304423243712047</v>
      </c>
      <c r="DD15" s="63">
        <f t="shared" si="28"/>
        <v>0.99396551724137938</v>
      </c>
      <c r="DE15" s="26" t="e">
        <f>'S2-EX-SW-RT-21-30-QY0-010721'!V20</f>
        <v>#DIV/0!</v>
      </c>
      <c r="DF15" s="172" t="e">
        <f t="shared" si="29"/>
        <v>#DIV/0!</v>
      </c>
      <c r="DG15" s="22"/>
      <c r="DH15" s="40">
        <f t="shared" si="52"/>
        <v>0.55269999999999997</v>
      </c>
      <c r="DI15" s="26" t="e">
        <f>'S3-EX-SW-RT-21-30-QY0-010721'!F20</f>
        <v>#DIV/0!</v>
      </c>
      <c r="DJ15" s="135">
        <f t="shared" si="30"/>
        <v>0.72263434051022257</v>
      </c>
      <c r="DK15" s="63">
        <f t="shared" si="31"/>
        <v>0.96964912280701754</v>
      </c>
      <c r="DL15" s="26" t="e">
        <f>'S3-EX-SW-RT-21-30-QY0-010721'!V20</f>
        <v>#DIV/0!</v>
      </c>
      <c r="DM15" s="172" t="e">
        <f t="shared" si="32"/>
        <v>#DIV/0!</v>
      </c>
      <c r="DN15" s="51"/>
      <c r="DO15" s="40"/>
      <c r="DP15" s="26"/>
      <c r="DQ15" s="135"/>
      <c r="DR15" s="63"/>
      <c r="DS15" s="26"/>
      <c r="DT15" s="172"/>
      <c r="DU15" s="22"/>
      <c r="DV15" s="53">
        <f>AVERAGE(CV15,DC15,DJ15,DQ15)</f>
        <v>0.72581322334140352</v>
      </c>
      <c r="DW15" s="25">
        <f>_xlfn.STDEV.S(CV15,DC15,DJ15,DQ15)</f>
        <v>6.2774403963901017E-3</v>
      </c>
      <c r="DX15" s="63">
        <f>AVERAGE(CW15,DD15,DK15,DR15)</f>
        <v>0.97863178060092759</v>
      </c>
      <c r="DY15" s="25">
        <f>_xlfn.STDEV.S(CW15,DD15,DK15,DR15)</f>
        <v>1.3344433725644072E-2</v>
      </c>
      <c r="DZ15" s="137" t="e">
        <f>AVERAGE(CY15,DF15,DM15,DT15)</f>
        <v>#DIV/0!</v>
      </c>
      <c r="EA15" s="175" t="e">
        <f>_xlfn.STDEV.S(CY15,DF15,DM15,DT15)</f>
        <v>#DIV/0!</v>
      </c>
      <c r="EB15" s="51"/>
      <c r="EJ15">
        <v>144</v>
      </c>
      <c r="EK15" s="40">
        <f t="shared" si="53"/>
        <v>0.58779999999999999</v>
      </c>
      <c r="EL15" s="26" t="e">
        <f>'S1-EX-SW-FRG-8-100-QY0-010721'!F20</f>
        <v>#DIV/0!</v>
      </c>
      <c r="EM15" s="135">
        <f t="shared" si="35"/>
        <v>0.73562436202790071</v>
      </c>
      <c r="EN15" s="63">
        <f t="shared" si="36"/>
        <v>1.0459074733096083</v>
      </c>
      <c r="EO15" s="26" t="e">
        <f>'S1-EX-SW-FRG-8-100-QY0-010721'!V20</f>
        <v>#DIV/0!</v>
      </c>
      <c r="EP15" s="172" t="e">
        <f t="shared" si="37"/>
        <v>#DIV/0!</v>
      </c>
      <c r="EQ15" s="22"/>
      <c r="ER15" s="97">
        <f t="shared" si="54"/>
        <v>0.59119999999999995</v>
      </c>
      <c r="ES15" s="87" t="e">
        <f>'S2-EX-SW-FRG-8-100-QY0-010721'!F20</f>
        <v>#DIV/0!</v>
      </c>
      <c r="ET15" s="135">
        <f t="shared" si="38"/>
        <v>0.73782138024357236</v>
      </c>
      <c r="EU15" s="63">
        <f t="shared" si="39"/>
        <v>1.0335664335664336</v>
      </c>
      <c r="EV15" s="26" t="e">
        <f>'S2-EX-SW-FRG-8-100-QY0-010721'!V20</f>
        <v>#DIV/0!</v>
      </c>
      <c r="EW15" s="172" t="e">
        <f t="shared" si="40"/>
        <v>#DIV/0!</v>
      </c>
      <c r="EX15" s="22"/>
      <c r="EY15" s="40">
        <f t="shared" si="55"/>
        <v>0.59279999999999999</v>
      </c>
      <c r="EZ15" s="26" t="e">
        <f>'S3-EX-SW-FRG-8-100-QY0-010721'!F20</f>
        <v>#DIV/0!</v>
      </c>
      <c r="FA15" s="135">
        <f t="shared" si="41"/>
        <v>0.74342105263157887</v>
      </c>
      <c r="FB15" s="63">
        <f t="shared" si="42"/>
        <v>1.0510638297872341</v>
      </c>
      <c r="FC15" s="26" t="e">
        <f>'S3-EX-SW-FRG-8-100-QY0-010721'!V20</f>
        <v>#DIV/0!</v>
      </c>
      <c r="FD15" s="172" t="e">
        <f t="shared" si="43"/>
        <v>#DIV/0!</v>
      </c>
      <c r="FE15" s="51"/>
      <c r="FF15" s="40"/>
      <c r="FG15" s="26"/>
      <c r="FH15" s="135"/>
      <c r="FI15" s="63"/>
      <c r="FJ15" s="26"/>
      <c r="FK15" s="172"/>
      <c r="FL15" s="22"/>
      <c r="FM15" s="53">
        <f>AVERAGE(EM15,ET15,FA15,FH15)</f>
        <v>0.73895559830101731</v>
      </c>
      <c r="FN15" s="25">
        <f>_xlfn.STDEV.S(EM15,ET15,FA15,FH15)</f>
        <v>4.0201907969332103E-3</v>
      </c>
      <c r="FO15" s="63">
        <f>AVERAGE(EN15,EU15,FB15,FI15)</f>
        <v>1.0435125788877586</v>
      </c>
      <c r="FP15" s="25">
        <f>_xlfn.STDEV.S(EN15,EU15,FB15,FI15)</f>
        <v>8.9911822412725925E-3</v>
      </c>
      <c r="FQ15" s="137" t="e">
        <f>AVERAGE(EP15,EW15,FD15,FK15)</f>
        <v>#DIV/0!</v>
      </c>
      <c r="FR15" s="175" t="e">
        <f>_xlfn.STDEV.S(EP15,EW15,FD15,FK15)</f>
        <v>#DIV/0!</v>
      </c>
      <c r="FS15" s="51"/>
      <c r="FT15">
        <v>144</v>
      </c>
      <c r="FU15" s="116">
        <f>AN15</f>
        <v>0.67394999031112446</v>
      </c>
      <c r="FV15" s="140">
        <f>AO15</f>
        <v>6.4657819605413265E-3</v>
      </c>
      <c r="FW15" s="51">
        <f>CE15</f>
        <v>0.68663411007816377</v>
      </c>
      <c r="FX15" s="51">
        <f>CF15</f>
        <v>3.3991469527277899E-4</v>
      </c>
      <c r="FY15" s="51">
        <f>DV15</f>
        <v>0.72581322334140352</v>
      </c>
      <c r="FZ15" s="51">
        <f>DW15</f>
        <v>6.2774403963901017E-3</v>
      </c>
      <c r="GA15" s="51">
        <f>FM15</f>
        <v>0.73895559830101731</v>
      </c>
      <c r="GB15" s="54">
        <f>FN15</f>
        <v>4.0201907969332103E-3</v>
      </c>
      <c r="GD15">
        <v>144</v>
      </c>
      <c r="GE15" s="116">
        <f>AP15</f>
        <v>0.82515064700107787</v>
      </c>
      <c r="GF15" s="51">
        <f>AQ15</f>
        <v>1.3529598806651716E-2</v>
      </c>
      <c r="GG15" s="51">
        <f>CG15</f>
        <v>0.86090329859297332</v>
      </c>
      <c r="GH15" s="51">
        <f>CH15</f>
        <v>1.7346729306257148E-3</v>
      </c>
      <c r="GI15" s="51">
        <f>DX15</f>
        <v>0.97863178060092759</v>
      </c>
      <c r="GJ15" s="51">
        <f>DY15</f>
        <v>1.3344433725644072E-2</v>
      </c>
      <c r="GK15" s="51">
        <f>FO15</f>
        <v>1.0435125788877586</v>
      </c>
      <c r="GL15" s="54">
        <f>FP15</f>
        <v>8.9911822412725925E-3</v>
      </c>
      <c r="GN15">
        <v>144</v>
      </c>
      <c r="GO15" s="116" t="e">
        <f>AR15</f>
        <v>#DIV/0!</v>
      </c>
      <c r="GP15" s="51" t="e">
        <f>AS15</f>
        <v>#DIV/0!</v>
      </c>
      <c r="GQ15" s="51" t="e">
        <f>CI15</f>
        <v>#DIV/0!</v>
      </c>
      <c r="GR15" s="51" t="e">
        <f>CJ15</f>
        <v>#DIV/0!</v>
      </c>
      <c r="GS15" s="51" t="e">
        <f>DZ15</f>
        <v>#DIV/0!</v>
      </c>
      <c r="GT15" s="51" t="e">
        <f>EA15</f>
        <v>#DIV/0!</v>
      </c>
      <c r="GU15" s="51" t="e">
        <f>FQ15</f>
        <v>#DIV/0!</v>
      </c>
      <c r="GV15" s="54" t="e">
        <f>FR15</f>
        <v>#DIV/0!</v>
      </c>
    </row>
    <row r="16" spans="1:204" x14ac:dyDescent="0.45">
      <c r="H16">
        <v>168</v>
      </c>
      <c r="I16" s="110">
        <f t="shared" si="44"/>
        <v>0.46500000000000002</v>
      </c>
      <c r="J16" s="111" t="e">
        <f>'S1-EX-SW-HC-45-100-QY0-010721'!F21</f>
        <v>#DIV/0!</v>
      </c>
      <c r="K16" s="136">
        <f t="shared" si="2"/>
        <v>0.67118279569892481</v>
      </c>
      <c r="L16" s="132">
        <f t="shared" si="3"/>
        <v>0.81578947368421062</v>
      </c>
      <c r="M16" s="111" t="e">
        <f>'S1-EX-SW-HC-45-100-QY0-010721'!V21</f>
        <v>#DIV/0!</v>
      </c>
      <c r="N16" s="171" t="e">
        <f t="shared" si="4"/>
        <v>#DIV/0!</v>
      </c>
      <c r="O16" s="22"/>
      <c r="P16" s="173">
        <f t="shared" si="45"/>
        <v>0.46789999999999998</v>
      </c>
      <c r="Q16" s="114" t="e">
        <f>'S2-EX-SW-HC-45-100-QY0-010721'!F21</f>
        <v>#DIV/0!</v>
      </c>
      <c r="R16" s="136">
        <f t="shared" si="5"/>
        <v>0.6813421671297285</v>
      </c>
      <c r="S16" s="132">
        <f t="shared" si="6"/>
        <v>0.84003590664272876</v>
      </c>
      <c r="T16" s="111" t="e">
        <f>'S2-EX-SW-HC-45-100-QY0-010721'!V21</f>
        <v>#DIV/0!</v>
      </c>
      <c r="U16" s="174" t="e">
        <f t="shared" si="7"/>
        <v>#DIV/0!</v>
      </c>
      <c r="V16" s="22"/>
      <c r="W16" s="110">
        <f t="shared" si="46"/>
        <v>0.46400000000000002</v>
      </c>
      <c r="X16" s="111" t="e">
        <f>'S3-EX-SW-HC-45-100-QY0-010721'!F21</f>
        <v>#DIV/0!</v>
      </c>
      <c r="Y16" s="136">
        <f t="shared" si="8"/>
        <v>0.66939655172413792</v>
      </c>
      <c r="Z16" s="132">
        <f t="shared" si="9"/>
        <v>0.81978798586572454</v>
      </c>
      <c r="AA16" s="111" t="e">
        <f>'S3-EX-SW-HC-45-100-QY0-010721'!V21</f>
        <v>#DIV/0!</v>
      </c>
      <c r="AB16" s="174" t="e">
        <f t="shared" si="10"/>
        <v>#DIV/0!</v>
      </c>
      <c r="AC16" s="51"/>
      <c r="AD16" s="110"/>
      <c r="AE16" s="111"/>
      <c r="AF16" s="136"/>
      <c r="AG16" s="132"/>
      <c r="AH16" s="111"/>
      <c r="AI16" s="139"/>
      <c r="AJ16" s="112"/>
      <c r="AK16" s="112"/>
      <c r="AL16" s="113"/>
      <c r="AM16" s="22"/>
      <c r="AN16" s="115">
        <f>AVERAGE(K16,R16,Y16,AF16)</f>
        <v>0.67397383818426382</v>
      </c>
      <c r="AO16" s="138">
        <f>_xlfn.STDEV.S(K16,R16,Y16,AF16)</f>
        <v>6.4433586327936132E-3</v>
      </c>
      <c r="AP16" s="132">
        <f>AVERAGE(L16,S16,Z16,AG16)</f>
        <v>0.8252044553975546</v>
      </c>
      <c r="AQ16" s="138">
        <f>_xlfn.STDEV.S(L16,S16,Z16,AG16)</f>
        <v>1.2999076291987498E-2</v>
      </c>
      <c r="AR16" s="139" t="e">
        <f>AVERAGE(N16,U16,AB16,AI16)</f>
        <v>#DIV/0!</v>
      </c>
      <c r="AS16" s="176" t="e">
        <f>_xlfn.STDEV.S(N16,U16,AB16,AI16)</f>
        <v>#DIV/0!</v>
      </c>
      <c r="AT16" s="52"/>
      <c r="BB16">
        <v>168</v>
      </c>
      <c r="BC16" s="110">
        <f t="shared" si="47"/>
        <v>0.49840000000000001</v>
      </c>
      <c r="BD16" s="111" t="e">
        <f>'S1-EX-SW-HB-37-100-QY0-010721'!F21</f>
        <v>#DIV/0!</v>
      </c>
      <c r="BE16" s="136">
        <f t="shared" si="13"/>
        <v>0.68699839486356351</v>
      </c>
      <c r="BF16" s="132">
        <f t="shared" si="14"/>
        <v>0.86228373702422156</v>
      </c>
      <c r="BG16" s="111" t="e">
        <f>'S1-EX-SW-HB-37-100-QY0-010721'!V21</f>
        <v>#DIV/0!</v>
      </c>
      <c r="BH16" s="174" t="e">
        <f t="shared" si="15"/>
        <v>#DIV/0!</v>
      </c>
      <c r="BI16" s="22"/>
      <c r="BJ16" s="173">
        <f t="shared" si="48"/>
        <v>0.49199999999999999</v>
      </c>
      <c r="BK16" s="114" t="e">
        <f>'S2-EX-SW-HB-37-100-QY0-010721'!F21</f>
        <v>#DIV/0!</v>
      </c>
      <c r="BL16" s="136">
        <f t="shared" si="16"/>
        <v>0.68780487804878054</v>
      </c>
      <c r="BM16" s="132">
        <f t="shared" si="17"/>
        <v>0.86467486818980677</v>
      </c>
      <c r="BN16" s="111" t="e">
        <f>'S2-EX-SW-HB-37-100-QY0-010721'!V21</f>
        <v>#DIV/0!</v>
      </c>
      <c r="BO16" s="174" t="e">
        <f t="shared" si="18"/>
        <v>#DIV/0!</v>
      </c>
      <c r="BP16" s="22"/>
      <c r="BQ16" s="110">
        <f t="shared" si="49"/>
        <v>0.48799999999999999</v>
      </c>
      <c r="BR16" s="111" t="e">
        <f>'S3-EX-SW-HB-37-100-QY0-010721'!F21</f>
        <v>#DIV/0!</v>
      </c>
      <c r="BS16" s="136">
        <f t="shared" si="19"/>
        <v>0.68688524590163935</v>
      </c>
      <c r="BT16" s="132">
        <f t="shared" si="20"/>
        <v>0.8606701940035274</v>
      </c>
      <c r="BU16" s="111" t="e">
        <f>'S3-EX-SW-HB-37-100-QY0-010721'!V21</f>
        <v>#DIV/0!</v>
      </c>
      <c r="BV16" s="174" t="e">
        <f t="shared" si="21"/>
        <v>#DIV/0!</v>
      </c>
      <c r="BW16" s="51"/>
      <c r="BX16" s="110"/>
      <c r="BY16" s="111"/>
      <c r="BZ16" s="136"/>
      <c r="CA16" s="132"/>
      <c r="CB16" s="111"/>
      <c r="CC16" s="174"/>
      <c r="CD16" s="22"/>
      <c r="CE16" s="115">
        <f>AVERAGE(BE16,BL16,BS16,BZ16)</f>
        <v>0.68722950627132784</v>
      </c>
      <c r="CF16" s="138">
        <f>_xlfn.STDEV.S(BE16,BL16,BS16,BZ16)</f>
        <v>5.0148796955956382E-4</v>
      </c>
      <c r="CG16" s="132">
        <f>AVERAGE(BF16,BM16,BT16,CA16)</f>
        <v>0.86254293307251861</v>
      </c>
      <c r="CH16" s="138">
        <f>_xlfn.STDEV.S(BF16,BM16,BT16,CA16)</f>
        <v>2.0148798421128411E-3</v>
      </c>
      <c r="CI16" s="139" t="e">
        <f>AVERAGE(BH16,BO16,BV16,CC16)</f>
        <v>#DIV/0!</v>
      </c>
      <c r="CJ16" s="176" t="e">
        <f>_xlfn.STDEV.S(BH16,BO16,BV16,CC16)</f>
        <v>#DIV/0!</v>
      </c>
      <c r="CK16" s="51"/>
      <c r="CS16">
        <v>168</v>
      </c>
      <c r="CT16" s="110">
        <f t="shared" si="50"/>
        <v>0.55390000000000006</v>
      </c>
      <c r="CU16" s="111" t="e">
        <f>'S1-EX-SW-RT-21-30-QY0-010721'!F21</f>
        <v>#DIV/0!</v>
      </c>
      <c r="CV16" s="136">
        <f t="shared" si="24"/>
        <v>0.72161039898898716</v>
      </c>
      <c r="CW16" s="132">
        <f t="shared" si="25"/>
        <v>0.97175438596491248</v>
      </c>
      <c r="CX16" s="111" t="e">
        <f>'S1-EX-SW-RT-21-30-QY0-010721'!V21</f>
        <v>#DIV/0!</v>
      </c>
      <c r="CY16" s="174" t="e">
        <f t="shared" si="26"/>
        <v>#DIV/0!</v>
      </c>
      <c r="CZ16" s="22"/>
      <c r="DA16" s="173">
        <f t="shared" si="51"/>
        <v>0.57710000000000006</v>
      </c>
      <c r="DB16" s="114" t="e">
        <f>'S2-EX-SW-RT-21-30-QY0-010721'!F21</f>
        <v>#DIV/0!</v>
      </c>
      <c r="DC16" s="136">
        <f t="shared" si="27"/>
        <v>0.73332178132039505</v>
      </c>
      <c r="DD16" s="132">
        <f t="shared" si="28"/>
        <v>0.99500000000000022</v>
      </c>
      <c r="DE16" s="111" t="e">
        <f>'S2-EX-SW-RT-21-30-QY0-010721'!V21</f>
        <v>#DIV/0!</v>
      </c>
      <c r="DF16" s="174" t="e">
        <f t="shared" si="29"/>
        <v>#DIV/0!</v>
      </c>
      <c r="DG16" s="22"/>
      <c r="DH16" s="110">
        <f t="shared" si="52"/>
        <v>0.55300000000000005</v>
      </c>
      <c r="DI16" s="111" t="e">
        <f>'S3-EX-SW-RT-21-30-QY0-010721'!F21</f>
        <v>#DIV/0!</v>
      </c>
      <c r="DJ16" s="136">
        <f t="shared" si="30"/>
        <v>0.72278481012658236</v>
      </c>
      <c r="DK16" s="132">
        <f t="shared" si="31"/>
        <v>0.97017543859649136</v>
      </c>
      <c r="DL16" s="111" t="e">
        <f>'S3-EX-SW-RT-21-30-QY0-010721'!V21</f>
        <v>#DIV/0!</v>
      </c>
      <c r="DM16" s="174" t="e">
        <f t="shared" si="32"/>
        <v>#DIV/0!</v>
      </c>
      <c r="DN16" s="51"/>
      <c r="DO16" s="110"/>
      <c r="DP16" s="111"/>
      <c r="DQ16" s="136"/>
      <c r="DR16" s="132"/>
      <c r="DS16" s="111"/>
      <c r="DT16" s="174"/>
      <c r="DU16" s="22"/>
      <c r="DV16" s="115">
        <f>AVERAGE(CV16,DC16,DJ16,DQ16)</f>
        <v>0.72590566347865482</v>
      </c>
      <c r="DW16" s="138">
        <f>_xlfn.STDEV.S(CV16,DC16,DJ16,DQ16)</f>
        <v>6.4493343270418122E-3</v>
      </c>
      <c r="DX16" s="132">
        <f>AVERAGE(CW16,DD16,DK16,DR16)</f>
        <v>0.97897660818713472</v>
      </c>
      <c r="DY16" s="138">
        <f>_xlfn.STDEV.S(CW16,DD16,DK16,DR16)</f>
        <v>1.3899103661370241E-2</v>
      </c>
      <c r="DZ16" s="139" t="e">
        <f>AVERAGE(CY16,DF16,DM16,DT16)</f>
        <v>#DIV/0!</v>
      </c>
      <c r="EA16" s="176" t="e">
        <f>_xlfn.STDEV.S(CY16,DF16,DM16,DT16)</f>
        <v>#DIV/0!</v>
      </c>
      <c r="EB16" s="51"/>
      <c r="EJ16">
        <v>168</v>
      </c>
      <c r="EK16" s="110">
        <f t="shared" si="53"/>
        <v>0.58760000000000001</v>
      </c>
      <c r="EL16" s="111" t="e">
        <f>'S1-EX-SW-FRG-8-100-QY0-010721'!F21</f>
        <v>#DIV/0!</v>
      </c>
      <c r="EM16" s="136">
        <f t="shared" si="35"/>
        <v>0.73553437712729752</v>
      </c>
      <c r="EN16" s="132">
        <f t="shared" si="36"/>
        <v>1.0455516014234874</v>
      </c>
      <c r="EO16" s="111" t="e">
        <f>'S1-EX-SW-FRG-8-100-QY0-010721'!V21</f>
        <v>#DIV/0!</v>
      </c>
      <c r="EP16" s="174" t="e">
        <f t="shared" si="37"/>
        <v>#DIV/0!</v>
      </c>
      <c r="EQ16" s="22"/>
      <c r="ER16" s="173">
        <f t="shared" si="54"/>
        <v>0.59089999999999998</v>
      </c>
      <c r="ES16" s="114" t="e">
        <f>'S2-EX-SW-FRG-8-100-QY0-010721'!F21</f>
        <v>#DIV/0!</v>
      </c>
      <c r="ET16" s="136">
        <f t="shared" si="38"/>
        <v>0.7376882721272634</v>
      </c>
      <c r="EU16" s="132">
        <f t="shared" si="39"/>
        <v>1.0330419580419581</v>
      </c>
      <c r="EV16" s="111" t="e">
        <f>'S2-EX-SW-FRG-8-100-QY0-010721'!V21</f>
        <v>#DIV/0!</v>
      </c>
      <c r="EW16" s="174" t="e">
        <f t="shared" si="40"/>
        <v>#DIV/0!</v>
      </c>
      <c r="EX16" s="22"/>
      <c r="EY16" s="110">
        <f t="shared" si="55"/>
        <v>0.59389999999999998</v>
      </c>
      <c r="EZ16" s="111" t="e">
        <f>'S3-EX-SW-FRG-8-100-QY0-010721'!F21</f>
        <v>#DIV/0!</v>
      </c>
      <c r="FA16" s="136">
        <f t="shared" si="41"/>
        <v>0.74389627883482068</v>
      </c>
      <c r="FB16" s="132">
        <f t="shared" si="42"/>
        <v>1.0530141843971632</v>
      </c>
      <c r="FC16" s="111" t="e">
        <f>'S3-EX-SW-FRG-8-100-QY0-010721'!V21</f>
        <v>#DIV/0!</v>
      </c>
      <c r="FD16" s="174" t="e">
        <f t="shared" si="43"/>
        <v>#DIV/0!</v>
      </c>
      <c r="FE16" s="51"/>
      <c r="FF16" s="110"/>
      <c r="FG16" s="111"/>
      <c r="FH16" s="136"/>
      <c r="FI16" s="132"/>
      <c r="FJ16" s="111"/>
      <c r="FK16" s="174"/>
      <c r="FL16" s="22"/>
      <c r="FM16" s="115">
        <f>AVERAGE(EM16,ET16,FA16,FH16)</f>
        <v>0.7390396426964605</v>
      </c>
      <c r="FN16" s="138">
        <f>_xlfn.STDEV.S(EM16,ET16,FA16,FH16)</f>
        <v>4.3416588826206519E-3</v>
      </c>
      <c r="FO16" s="132">
        <f>AVERAGE(EN16,EU16,FB16,FI16)</f>
        <v>1.0438692479542029</v>
      </c>
      <c r="FP16" s="138">
        <f>_xlfn.STDEV.S(EN16,EU16,FB16,FI16)</f>
        <v>1.0091837855048883E-2</v>
      </c>
      <c r="FQ16" s="139" t="e">
        <f>AVERAGE(EP16,EW16,FD16,FK16)</f>
        <v>#DIV/0!</v>
      </c>
      <c r="FR16" s="176" t="e">
        <f>_xlfn.STDEV.S(EP16,EW16,FD16,FK16)</f>
        <v>#DIV/0!</v>
      </c>
      <c r="FS16" s="51"/>
      <c r="FT16">
        <v>168</v>
      </c>
      <c r="FU16" s="117">
        <f>AN16</f>
        <v>0.67397383818426382</v>
      </c>
      <c r="FV16" s="141">
        <f>AO16</f>
        <v>6.4433586327936132E-3</v>
      </c>
      <c r="FW16" s="112">
        <f>CE16</f>
        <v>0.68722950627132784</v>
      </c>
      <c r="FX16" s="112">
        <f>CF16</f>
        <v>5.0148796955956382E-4</v>
      </c>
      <c r="FY16" s="112">
        <f>DV16</f>
        <v>0.72590566347865482</v>
      </c>
      <c r="FZ16" s="112">
        <f>DW16</f>
        <v>6.4493343270418122E-3</v>
      </c>
      <c r="GA16" s="112">
        <f>FM16</f>
        <v>0.7390396426964605</v>
      </c>
      <c r="GB16" s="113">
        <f>FN16</f>
        <v>4.3416588826206519E-3</v>
      </c>
      <c r="GD16">
        <v>168</v>
      </c>
      <c r="GE16" s="117">
        <f>AP16</f>
        <v>0.8252044553975546</v>
      </c>
      <c r="GF16" s="112">
        <f>AQ16</f>
        <v>1.2999076291987498E-2</v>
      </c>
      <c r="GG16" s="112">
        <f>CG16</f>
        <v>0.86254293307251861</v>
      </c>
      <c r="GH16" s="112">
        <f>CH16</f>
        <v>2.0148798421128411E-3</v>
      </c>
      <c r="GI16" s="112">
        <f>DX16</f>
        <v>0.97897660818713472</v>
      </c>
      <c r="GJ16" s="112">
        <f>DY16</f>
        <v>1.3899103661370241E-2</v>
      </c>
      <c r="GK16" s="112">
        <f>FO16</f>
        <v>1.0438692479542029</v>
      </c>
      <c r="GL16" s="113">
        <f>FP16</f>
        <v>1.0091837855048883E-2</v>
      </c>
      <c r="GN16">
        <v>168</v>
      </c>
      <c r="GO16" s="117" t="e">
        <f>AR16</f>
        <v>#DIV/0!</v>
      </c>
      <c r="GP16" s="112" t="e">
        <f>AS16</f>
        <v>#DIV/0!</v>
      </c>
      <c r="GQ16" s="112" t="e">
        <f>CI16</f>
        <v>#DIV/0!</v>
      </c>
      <c r="GR16" s="112" t="e">
        <f>CJ16</f>
        <v>#DIV/0!</v>
      </c>
      <c r="GS16" s="112" t="e">
        <f>DZ16</f>
        <v>#DIV/0!</v>
      </c>
      <c r="GT16" s="112" t="e">
        <f>EA16</f>
        <v>#DIV/0!</v>
      </c>
      <c r="GU16" s="112" t="e">
        <f>FQ16</f>
        <v>#DIV/0!</v>
      </c>
      <c r="GV16" s="113" t="e">
        <f>FR16</f>
        <v>#DIV/0!</v>
      </c>
    </row>
    <row r="17" spans="9:204" x14ac:dyDescent="0.45">
      <c r="CK17" s="12"/>
      <c r="EB17" s="12"/>
      <c r="FS17" s="12"/>
    </row>
    <row r="18" spans="9:204" x14ac:dyDescent="0.45">
      <c r="I18" s="22">
        <f>(I16-I5)/I5*100</f>
        <v>-18.421052631578934</v>
      </c>
      <c r="J18" s="22"/>
      <c r="K18" s="22">
        <f t="shared" ref="K18:L18" si="56">(K16-K5)/K5*100</f>
        <v>-8.2775848601325333</v>
      </c>
      <c r="L18" s="22">
        <f t="shared" si="56"/>
        <v>-18.421052631578938</v>
      </c>
      <c r="N18" s="22">
        <f>(N10-N5)/N5*100</f>
        <v>-13.643340914860968</v>
      </c>
      <c r="P18" s="22">
        <f>(P16-P5)/P5*100</f>
        <v>-15.996409335727121</v>
      </c>
      <c r="Q18" s="22"/>
      <c r="R18" s="22">
        <f t="shared" ref="R18:S18" si="57">(R16-R5)/R5*100</f>
        <v>-6.9606307694879206</v>
      </c>
      <c r="S18" s="22">
        <f t="shared" si="57"/>
        <v>-15.996409335727124</v>
      </c>
      <c r="U18" s="22">
        <f>(U10-U5)/U5*100</f>
        <v>-18.410727111643009</v>
      </c>
      <c r="W18" s="22">
        <f>(W16-W5)/W5*100</f>
        <v>-18.021201413427551</v>
      </c>
      <c r="X18" s="22"/>
      <c r="Y18" s="22">
        <f t="shared" ref="Y18:Z18" si="58">(Y16-Y5)/Y5*100</f>
        <v>-8.1729403112307164</v>
      </c>
      <c r="Z18" s="22">
        <f t="shared" si="58"/>
        <v>-18.021201413427544</v>
      </c>
      <c r="AB18" s="22">
        <f>(AB10-AB5)/AB5*100</f>
        <v>-18.802770090331212</v>
      </c>
      <c r="AN18" s="22">
        <f>AVERAGE(K18,R18,Y18)</f>
        <v>-7.8037186469503901</v>
      </c>
      <c r="AO18" s="146">
        <f>_xlfn.STDEV.S(K18,R18,Y18)</f>
        <v>0.73200785326855966</v>
      </c>
      <c r="AP18" s="22">
        <f>AVERAGE(L18,S18,Z18)</f>
        <v>-17.479554460244533</v>
      </c>
      <c r="AQ18" s="146">
        <f>_xlfn.STDEV.S(L18,S18,Z18)</f>
        <v>1.2999076291987497</v>
      </c>
      <c r="AR18" s="22">
        <f>AVERAGE(N18,U18,AB18)</f>
        <v>-16.952279372278397</v>
      </c>
      <c r="AS18" s="103">
        <f>_xlfn.STDEV.S(N18,U18,AB18)</f>
        <v>2.8723213104589527</v>
      </c>
      <c r="BC18" s="22">
        <f>(BC16-BC5)/BC5*100</f>
        <v>-13.771626297577846</v>
      </c>
      <c r="BD18" s="22"/>
      <c r="BE18" s="22">
        <f t="shared" ref="BE18:BF18" si="59">(BE16-BE5)/BE5*100</f>
        <v>-5.9040113196351367</v>
      </c>
      <c r="BF18" s="22">
        <f t="shared" si="59"/>
        <v>-13.771626297577843</v>
      </c>
      <c r="BH18" s="22">
        <f>(BH10-BH5)/BH5*100</f>
        <v>-14.844433338938668</v>
      </c>
      <c r="BJ18" s="22">
        <f>(BJ16-BJ5)/BJ5*100</f>
        <v>-13.532513181019326</v>
      </c>
      <c r="BK18" s="22"/>
      <c r="BL18" s="22">
        <f t="shared" ref="BL18:BM18" si="60">(BL16-BL5)/BL5*100</f>
        <v>-5.7869582066066183</v>
      </c>
      <c r="BM18" s="22">
        <f t="shared" si="60"/>
        <v>-13.532513181019324</v>
      </c>
      <c r="BO18" s="22">
        <f>(BO10-BO5)/BO5*100</f>
        <v>-13.464671645345272</v>
      </c>
      <c r="BQ18" s="22">
        <f>(BQ16-BQ5)/BQ5*100</f>
        <v>-13.93298059964726</v>
      </c>
      <c r="BR18" s="22"/>
      <c r="BS18" s="22">
        <f t="shared" ref="BS18:BT18" si="61">(BS16-BS5)/BS5*100</f>
        <v>-5.9720100371246909</v>
      </c>
      <c r="BT18" s="22">
        <f t="shared" si="61"/>
        <v>-13.93298059964726</v>
      </c>
      <c r="BV18" s="22">
        <f>(BV10-BV5)/BV5*100</f>
        <v>-16.1649746977224</v>
      </c>
      <c r="CE18" s="22">
        <f>AVERAGE(BE18,BL18,BS18)</f>
        <v>-5.8876598544554817</v>
      </c>
      <c r="CF18" s="146">
        <f>_xlfn.STDEV.S(BE18,BL18,BS18)</f>
        <v>9.360327347194361E-2</v>
      </c>
      <c r="CG18" s="22">
        <f>AVERAGE(BF18,BM18,BT18)</f>
        <v>-13.745706692748142</v>
      </c>
      <c r="CH18" s="146">
        <f>_xlfn.STDEV.S(BF18,BM18,BT18)</f>
        <v>0.20148798421128403</v>
      </c>
      <c r="CI18" s="22">
        <f>AVERAGE(BH18,BO18,BV18)</f>
        <v>-14.824693227335446</v>
      </c>
      <c r="CJ18" s="103">
        <f>_xlfn.STDEV.S(BH18,BO18,BV18)</f>
        <v>1.3502597519269728</v>
      </c>
      <c r="CK18" s="12"/>
      <c r="CT18" s="22">
        <f>(CT16-CT5)/CT5*100</f>
        <v>-2.8245614035087532</v>
      </c>
      <c r="CU18" s="22"/>
      <c r="CV18" s="22">
        <f t="shared" ref="CV18:CW18" si="62">(CV16-CV5)/CV5*100</f>
        <v>-1.0779395325342227</v>
      </c>
      <c r="CW18" s="22">
        <f t="shared" si="62"/>
        <v>-2.8245614035087518</v>
      </c>
      <c r="CY18" s="22">
        <f>(CY10-CY5)/CY5*100</f>
        <v>-5.6689243950459822</v>
      </c>
      <c r="DA18" s="22">
        <f>(DA16-DA5)/DA5*100</f>
        <v>-0.49999999999998329</v>
      </c>
      <c r="DB18" s="22"/>
      <c r="DC18" s="22">
        <f t="shared" ref="DC18:DD18" si="63">(DC16-DC5)/DC5*100</f>
        <v>-0.18149890499197194</v>
      </c>
      <c r="DD18" s="22">
        <f t="shared" si="63"/>
        <v>-0.49999999999997824</v>
      </c>
      <c r="DF18" s="22">
        <f>(DF10-DF5)/DF5*100</f>
        <v>-5.829936440057903</v>
      </c>
      <c r="DH18" s="22">
        <f>(DH16-DH5)/DH5*100</f>
        <v>-2.9824561403508607</v>
      </c>
      <c r="DI18" s="22"/>
      <c r="DJ18" s="22">
        <f t="shared" ref="DJ18:DK18" si="64">(DJ16-DJ5)/DJ5*100</f>
        <v>-1.1309474988836272</v>
      </c>
      <c r="DK18" s="22">
        <f t="shared" si="64"/>
        <v>-2.9824561403508643</v>
      </c>
      <c r="DM18" s="22">
        <f>(DM10-DM5)/DM5*100</f>
        <v>-5.7515881798670732</v>
      </c>
      <c r="DV18" s="22">
        <f>AVERAGE(CV18,DC18,DJ18)</f>
        <v>-0.79679531213660726</v>
      </c>
      <c r="DW18" s="146">
        <f>_xlfn.STDEV.S(CV18,DC18,DJ18)</f>
        <v>0.53352105170081854</v>
      </c>
      <c r="DX18" s="22">
        <f>AVERAGE(CW18,DD18,DK18)</f>
        <v>-2.1023391812865313</v>
      </c>
      <c r="DY18" s="146">
        <f>_xlfn.STDEV.S(CW18,DD18,DK18)</f>
        <v>1.3899103661370242</v>
      </c>
      <c r="DZ18" s="22">
        <f>AVERAGE(CY18,DF18,DM18)</f>
        <v>-5.7501496716569855</v>
      </c>
      <c r="EA18" s="103">
        <f>_xlfn.STDEV.S(CY18,DF18,DM18)</f>
        <v>8.0515660831499525E-2</v>
      </c>
      <c r="EB18" s="12"/>
      <c r="EK18" s="22">
        <f>(EK16-EK5)/EK5*100</f>
        <v>4.5551601423487469</v>
      </c>
      <c r="EL18" s="22"/>
      <c r="EM18" s="22">
        <f t="shared" ref="EM18:EN18" si="65">(EM16-EM5)/EM5*100</f>
        <v>1.6651057416481061</v>
      </c>
      <c r="EN18" s="22">
        <f t="shared" si="65"/>
        <v>4.5551601423487353</v>
      </c>
      <c r="EP18" s="22">
        <f>(EP10-EP5)/EP5*100</f>
        <v>5.5936155769965801</v>
      </c>
      <c r="ER18" s="22">
        <f>(ER16-ER5)/ER5*100</f>
        <v>3.3041958041958095</v>
      </c>
      <c r="ES18" s="22"/>
      <c r="ET18" s="22">
        <f t="shared" ref="ET18:EU18" si="66">(ET16-ET5)/ET5*100</f>
        <v>1.1888948817253486</v>
      </c>
      <c r="EU18" s="22">
        <f t="shared" si="66"/>
        <v>3.3041958041958086</v>
      </c>
      <c r="EW18" s="22">
        <f>(EW10-EW5)/EW5*100</f>
        <v>8.4454540349716556</v>
      </c>
      <c r="EY18" s="22">
        <f>(EY16-EY5)/EY5*100</f>
        <v>5.3014184397163193</v>
      </c>
      <c r="EZ18" s="22"/>
      <c r="FA18" s="22">
        <f t="shared" ref="FA18:FB18" si="67">(FA16-FA5)/FA5*100</f>
        <v>1.8590680414758241</v>
      </c>
      <c r="FB18" s="22">
        <f t="shared" si="67"/>
        <v>5.3014184397163211</v>
      </c>
      <c r="FD18" s="22">
        <f>(FD10-FD5)/FD5*100</f>
        <v>8.7544326192799726</v>
      </c>
      <c r="FM18" s="22">
        <f>AVERAGE(EM18,ET18,FA18)</f>
        <v>1.5710228882830928</v>
      </c>
      <c r="FN18" s="146">
        <f>_xlfn.STDEV.S(EM18,ET18,FA18)</f>
        <v>0.34485026241176225</v>
      </c>
      <c r="FO18" s="22">
        <f>AVERAGE(EN18,EU18,FB18)</f>
        <v>4.3869247954202883</v>
      </c>
      <c r="FP18" s="146">
        <f>_xlfn.STDEV.S(EN18,EU18,FB18)</f>
        <v>1.0091837855048862</v>
      </c>
      <c r="FQ18" s="22">
        <f>AVERAGE(EP18,EW18,FD18)</f>
        <v>7.5978340770827364</v>
      </c>
      <c r="FR18" s="103">
        <f>_xlfn.STDEV.S(EP18,EW18,FD18)</f>
        <v>1.7425658634484891</v>
      </c>
      <c r="FS18" s="12"/>
      <c r="FU18" s="22">
        <f>AN18</f>
        <v>-7.8037186469503901</v>
      </c>
      <c r="FV18" s="22">
        <f>AO18</f>
        <v>0.73200785326855966</v>
      </c>
      <c r="FW18" s="22">
        <f>CE18</f>
        <v>-5.8876598544554817</v>
      </c>
      <c r="FX18" s="22">
        <f>CF18</f>
        <v>9.360327347194361E-2</v>
      </c>
      <c r="FY18" s="22">
        <f>DV18</f>
        <v>-0.79679531213660726</v>
      </c>
      <c r="FZ18" s="22">
        <f>DW18</f>
        <v>0.53352105170081854</v>
      </c>
      <c r="GA18" s="22">
        <f>FM18</f>
        <v>1.5710228882830928</v>
      </c>
      <c r="GB18" s="22">
        <f>FN18</f>
        <v>0.34485026241176225</v>
      </c>
      <c r="GE18" s="22">
        <f>AP18</f>
        <v>-17.479554460244533</v>
      </c>
      <c r="GF18" s="22">
        <f>AQ18</f>
        <v>1.2999076291987497</v>
      </c>
      <c r="GG18" s="22">
        <f>CG18</f>
        <v>-13.745706692748142</v>
      </c>
      <c r="GH18" s="22">
        <f>CH18</f>
        <v>0.20148798421128403</v>
      </c>
      <c r="GI18" s="22">
        <f>DX18</f>
        <v>-2.1023391812865313</v>
      </c>
      <c r="GJ18" s="22">
        <f>DY18</f>
        <v>1.3899103661370242</v>
      </c>
      <c r="GK18" s="22">
        <f>FO18</f>
        <v>4.3869247954202883</v>
      </c>
      <c r="GL18" s="22">
        <f>FP18</f>
        <v>1.0091837855048862</v>
      </c>
      <c r="GO18" s="16">
        <f>(GO10-GO5)/GO5*100</f>
        <v>-16.952279372278401</v>
      </c>
      <c r="GP18" s="16">
        <f>AS18</f>
        <v>2.8723213104589527</v>
      </c>
      <c r="GQ18" s="16">
        <f t="shared" ref="GQ18:GU18" si="68">(GQ10-GQ5)/GQ5*100</f>
        <v>-14.82469322733545</v>
      </c>
      <c r="GR18" s="16">
        <f>CJ18</f>
        <v>1.3502597519269728</v>
      </c>
      <c r="GS18" s="16">
        <f t="shared" si="68"/>
        <v>-5.7501496716569793</v>
      </c>
      <c r="GT18" s="16">
        <f>EA18</f>
        <v>8.0515660831499525E-2</v>
      </c>
      <c r="GU18" s="16">
        <f t="shared" si="68"/>
        <v>7.5978340770827435</v>
      </c>
      <c r="GV18" s="16">
        <f>FR18</f>
        <v>1.7425658634484891</v>
      </c>
    </row>
    <row r="19" spans="9:204" x14ac:dyDescent="0.45">
      <c r="CK19" s="12"/>
      <c r="EB19" s="12"/>
      <c r="FS19" s="12"/>
    </row>
    <row r="20" spans="9:204" x14ac:dyDescent="0.45">
      <c r="CK20" s="12"/>
      <c r="EB20" s="12"/>
      <c r="FS20" s="12"/>
    </row>
    <row r="21" spans="9:204" x14ac:dyDescent="0.45">
      <c r="I21">
        <v>0.48220000000000002</v>
      </c>
      <c r="P21">
        <v>0.4879</v>
      </c>
      <c r="W21">
        <v>0.48580000000000001</v>
      </c>
      <c r="BC21">
        <v>0.51019999999999999</v>
      </c>
      <c r="BJ21">
        <v>0.50649999999999995</v>
      </c>
      <c r="BQ21">
        <v>0.50529999999999997</v>
      </c>
      <c r="CK21" s="12"/>
      <c r="CT21">
        <v>0.56100000000000005</v>
      </c>
      <c r="DA21">
        <v>0.58299999999999996</v>
      </c>
      <c r="DH21">
        <v>0.56100000000000005</v>
      </c>
      <c r="EB21" s="12"/>
      <c r="EK21">
        <v>0.57299999999999995</v>
      </c>
      <c r="ER21">
        <v>0.57999999999999996</v>
      </c>
      <c r="EY21">
        <v>0.57799999999999996</v>
      </c>
      <c r="FS21" s="12"/>
    </row>
    <row r="22" spans="9:204" x14ac:dyDescent="0.45">
      <c r="I22">
        <v>0.47360000000000002</v>
      </c>
      <c r="P22">
        <v>0.47139999999999999</v>
      </c>
      <c r="W22">
        <v>0.4713</v>
      </c>
      <c r="BC22">
        <v>0.49990000000000001</v>
      </c>
      <c r="BJ22">
        <v>0.49109999999999998</v>
      </c>
      <c r="BQ22">
        <v>0.48909999999999998</v>
      </c>
      <c r="CK22" s="12"/>
      <c r="CT22">
        <v>0.55900000000000005</v>
      </c>
      <c r="DA22">
        <v>0.58199999999999996</v>
      </c>
      <c r="DH22">
        <v>0.55800000000000005</v>
      </c>
      <c r="EB22" s="12"/>
      <c r="EK22">
        <v>0.58009999999999995</v>
      </c>
      <c r="ER22">
        <v>0.58340000000000003</v>
      </c>
      <c r="EY22">
        <v>0.58289999999999997</v>
      </c>
      <c r="FS22" s="12"/>
    </row>
    <row r="23" spans="9:204" x14ac:dyDescent="0.45">
      <c r="I23">
        <v>0.46700000000000003</v>
      </c>
      <c r="P23">
        <v>0.46779999999999999</v>
      </c>
      <c r="W23">
        <v>0.46820000000000001</v>
      </c>
      <c r="BC23">
        <v>0.50039999999999996</v>
      </c>
      <c r="BJ23">
        <v>0.49299999999999999</v>
      </c>
      <c r="BQ23">
        <v>0.49020000000000002</v>
      </c>
      <c r="CK23" s="12"/>
      <c r="CT23">
        <v>0.55789999999999995</v>
      </c>
      <c r="DA23">
        <v>0.5806</v>
      </c>
      <c r="DH23">
        <v>0.55640000000000001</v>
      </c>
      <c r="EB23" s="12"/>
      <c r="EK23">
        <v>0.58069999999999999</v>
      </c>
      <c r="ER23">
        <v>0.58420000000000005</v>
      </c>
      <c r="EY23">
        <v>0.58320000000000005</v>
      </c>
      <c r="FS23" s="12"/>
    </row>
    <row r="24" spans="9:204" x14ac:dyDescent="0.45">
      <c r="I24" t="e">
        <v>#DIV/0!</v>
      </c>
      <c r="P24" t="e">
        <v>#DIV/0!</v>
      </c>
      <c r="W24" t="e">
        <v>#DIV/0!</v>
      </c>
      <c r="BC24" t="e">
        <v>#DIV/0!</v>
      </c>
      <c r="BJ24" t="e">
        <v>#DIV/0!</v>
      </c>
      <c r="BQ24" t="e">
        <v>#DIV/0!</v>
      </c>
      <c r="CK24" s="12"/>
      <c r="CT24" t="e">
        <v>#DIV/0!</v>
      </c>
      <c r="DA24" t="e">
        <v>#DIV/0!</v>
      </c>
      <c r="DH24" t="e">
        <v>#DIV/0!</v>
      </c>
      <c r="EB24" s="12"/>
      <c r="EK24" t="e">
        <v>#DIV/0!</v>
      </c>
      <c r="ER24" t="e">
        <v>#DIV/0!</v>
      </c>
      <c r="EY24" t="e">
        <v>#DIV/0!</v>
      </c>
      <c r="FS24" s="12"/>
    </row>
    <row r="25" spans="9:204" x14ac:dyDescent="0.45">
      <c r="I25">
        <v>0.46079999999999999</v>
      </c>
      <c r="P25">
        <v>0.45879999999999999</v>
      </c>
      <c r="W25">
        <v>0.45960000000000001</v>
      </c>
      <c r="BC25">
        <v>0.49469999999999997</v>
      </c>
      <c r="BJ25">
        <v>0.49</v>
      </c>
      <c r="BQ25">
        <v>0.48120000000000002</v>
      </c>
      <c r="CK25" s="12"/>
      <c r="CT25">
        <v>0.55149999999999999</v>
      </c>
      <c r="DA25">
        <v>0.57489999999999997</v>
      </c>
      <c r="DH25">
        <v>0.55100000000000005</v>
      </c>
      <c r="EB25" s="12"/>
      <c r="EK25">
        <v>0.5867</v>
      </c>
      <c r="ER25">
        <v>0.5897</v>
      </c>
      <c r="EY25">
        <v>0.58819999999999995</v>
      </c>
      <c r="FS25" s="12"/>
    </row>
    <row r="26" spans="9:204" x14ac:dyDescent="0.45">
      <c r="I26">
        <v>0.46229999999999999</v>
      </c>
      <c r="P26">
        <v>0.46039999999999998</v>
      </c>
      <c r="W26">
        <v>0.46010000000000001</v>
      </c>
      <c r="BC26">
        <v>0.4914</v>
      </c>
      <c r="BJ26">
        <v>0.48499999999999999</v>
      </c>
      <c r="BQ26">
        <v>0.47810000000000002</v>
      </c>
      <c r="CK26" s="12"/>
      <c r="CT26">
        <v>0.54759999999999998</v>
      </c>
      <c r="DA26">
        <v>0.57099999999999995</v>
      </c>
      <c r="DH26">
        <v>0.54690000000000005</v>
      </c>
      <c r="EB26" s="12"/>
      <c r="EK26">
        <v>0.58679999999999999</v>
      </c>
      <c r="ER26">
        <v>0.59040000000000004</v>
      </c>
      <c r="EY26">
        <v>0.58940000000000003</v>
      </c>
      <c r="FS26" s="12"/>
    </row>
    <row r="27" spans="9:204" x14ac:dyDescent="0.45">
      <c r="I27">
        <v>0.4632</v>
      </c>
      <c r="P27">
        <v>0.46039999999999998</v>
      </c>
      <c r="W27">
        <v>0.46</v>
      </c>
      <c r="BC27">
        <v>0.49020000000000002</v>
      </c>
      <c r="BJ27">
        <v>0.48330000000000001</v>
      </c>
      <c r="BQ27">
        <v>0.47660000000000002</v>
      </c>
      <c r="CK27" s="12"/>
      <c r="CT27">
        <v>0.54820000000000002</v>
      </c>
      <c r="DA27">
        <v>0.5696</v>
      </c>
      <c r="DH27">
        <v>0.54469999999999996</v>
      </c>
      <c r="EB27" s="12"/>
      <c r="EK27">
        <v>0.5857</v>
      </c>
      <c r="ER27">
        <v>0.59019999999999995</v>
      </c>
      <c r="EY27">
        <v>0.58850000000000002</v>
      </c>
      <c r="FS27" s="12"/>
    </row>
    <row r="28" spans="9:204" x14ac:dyDescent="0.45">
      <c r="I28">
        <v>0.46250000000000002</v>
      </c>
      <c r="P28">
        <v>0.45979999999999999</v>
      </c>
      <c r="W28">
        <v>0.45860000000000001</v>
      </c>
      <c r="BC28">
        <v>0.49430000000000002</v>
      </c>
      <c r="BJ28">
        <v>0.48520000000000002</v>
      </c>
      <c r="BQ28">
        <v>0.47939999999999999</v>
      </c>
      <c r="CK28" s="12"/>
      <c r="CT28">
        <v>0.54900000000000004</v>
      </c>
      <c r="DA28">
        <v>0.57179999999999997</v>
      </c>
      <c r="DH28">
        <v>0.54830000000000001</v>
      </c>
      <c r="EB28" s="12"/>
      <c r="EK28">
        <v>0.58520000000000005</v>
      </c>
      <c r="ER28">
        <v>0.58750000000000002</v>
      </c>
      <c r="EY28">
        <v>0.58640000000000003</v>
      </c>
      <c r="FS28" s="12"/>
    </row>
    <row r="29" spans="9:204" x14ac:dyDescent="0.45">
      <c r="I29">
        <v>0.46200000000000002</v>
      </c>
      <c r="P29">
        <v>0.45910000000000001</v>
      </c>
      <c r="W29">
        <v>0.4577</v>
      </c>
      <c r="BC29">
        <v>0.49399999999999999</v>
      </c>
      <c r="BJ29">
        <v>0.48699999999999999</v>
      </c>
      <c r="BQ29">
        <v>0.48049999999999998</v>
      </c>
      <c r="CK29" s="12"/>
      <c r="CT29">
        <v>0.55089999999999995</v>
      </c>
      <c r="DA29">
        <v>0.57199999999999995</v>
      </c>
      <c r="DH29">
        <v>0.54890000000000005</v>
      </c>
      <c r="EB29" s="12"/>
      <c r="EK29">
        <v>0.58509999999999995</v>
      </c>
      <c r="ER29">
        <v>0.58799999999999997</v>
      </c>
      <c r="EY29">
        <v>0.58730000000000004</v>
      </c>
      <c r="FS29" s="12"/>
    </row>
    <row r="30" spans="9:204" x14ac:dyDescent="0.45">
      <c r="I30">
        <v>0.45900000000000002</v>
      </c>
      <c r="P30">
        <v>0.45900000000000002</v>
      </c>
      <c r="W30">
        <v>0.45979999999999999</v>
      </c>
      <c r="BC30">
        <v>0.49609999999999999</v>
      </c>
      <c r="BJ30">
        <v>0.48549999999999999</v>
      </c>
      <c r="BQ30">
        <v>0.48199999999999998</v>
      </c>
      <c r="CK30" s="12"/>
      <c r="CT30">
        <v>0.55020000000000002</v>
      </c>
      <c r="DA30">
        <v>0.57250000000000001</v>
      </c>
      <c r="DH30">
        <v>0.54769999999999996</v>
      </c>
      <c r="EB30" s="12"/>
      <c r="EK30">
        <v>0.58479999999999999</v>
      </c>
      <c r="ER30">
        <v>0.58819999999999995</v>
      </c>
      <c r="EY30">
        <v>0.58679999999999999</v>
      </c>
      <c r="FS30" s="12"/>
    </row>
    <row r="31" spans="9:204" x14ac:dyDescent="0.45">
      <c r="I31">
        <v>0.46</v>
      </c>
      <c r="P31">
        <v>0.45889999999999997</v>
      </c>
      <c r="W31">
        <v>0.45900000000000002</v>
      </c>
      <c r="BC31">
        <v>0.49640000000000001</v>
      </c>
      <c r="BJ31">
        <v>0.48699999999999999</v>
      </c>
      <c r="BQ31">
        <v>0.48299999999999998</v>
      </c>
      <c r="CK31" s="12"/>
      <c r="CT31">
        <v>0.54990000000000006</v>
      </c>
      <c r="DA31">
        <v>0.57310000000000005</v>
      </c>
      <c r="DH31">
        <v>0.54800000000000004</v>
      </c>
      <c r="EB31" s="12"/>
      <c r="EK31">
        <v>0.58460000000000001</v>
      </c>
      <c r="ER31">
        <v>0.58789999999999998</v>
      </c>
      <c r="EY31">
        <v>0.58789999999999998</v>
      </c>
      <c r="FS31" s="12"/>
    </row>
    <row r="32" spans="9:204" x14ac:dyDescent="0.45">
      <c r="CK32" s="12"/>
      <c r="EB32" s="12"/>
      <c r="FS32" s="12"/>
    </row>
    <row r="33" spans="89:179" x14ac:dyDescent="0.45">
      <c r="CK33" s="12"/>
      <c r="EB33" s="12"/>
      <c r="FS33" s="12"/>
    </row>
    <row r="34" spans="89:179" x14ac:dyDescent="0.45">
      <c r="CK34" s="12"/>
      <c r="EB34" s="12"/>
      <c r="FS34" s="12"/>
    </row>
    <row r="35" spans="89:179" x14ac:dyDescent="0.45">
      <c r="CK35" s="12"/>
      <c r="EB35" s="12"/>
      <c r="FS35" s="12"/>
    </row>
    <row r="36" spans="89:179" x14ac:dyDescent="0.45">
      <c r="CK36" s="12"/>
      <c r="EB36" s="12"/>
      <c r="FS36" s="12"/>
    </row>
    <row r="37" spans="89:179" x14ac:dyDescent="0.45">
      <c r="CK37" s="12"/>
      <c r="EB37" s="12"/>
      <c r="FS37" s="12"/>
    </row>
    <row r="38" spans="89:179" x14ac:dyDescent="0.45">
      <c r="CK38" s="12"/>
      <c r="EB38" s="12"/>
      <c r="FS38" s="12"/>
    </row>
    <row r="39" spans="89:179" x14ac:dyDescent="0.45">
      <c r="CK39" s="12"/>
      <c r="EB39" s="12"/>
      <c r="FS39" s="12"/>
      <c r="FV39" s="16"/>
      <c r="FW39" s="11"/>
    </row>
    <row r="40" spans="89:179" x14ac:dyDescent="0.45">
      <c r="CK40" s="12"/>
      <c r="EB40" s="12"/>
      <c r="FS40" s="12"/>
      <c r="FV40" s="16"/>
      <c r="FW40" s="11"/>
    </row>
    <row r="41" spans="89:179" x14ac:dyDescent="0.45">
      <c r="CK41" s="12"/>
      <c r="EB41" s="12"/>
      <c r="FS41" s="12"/>
      <c r="FV41" s="16"/>
      <c r="FW41" s="11"/>
    </row>
    <row r="42" spans="89:179" x14ac:dyDescent="0.45">
      <c r="CK42" s="12"/>
      <c r="EB42" s="12"/>
      <c r="FS42" s="12"/>
      <c r="FV42" s="16"/>
      <c r="FW42" s="11"/>
    </row>
    <row r="43" spans="89:179" x14ac:dyDescent="0.45">
      <c r="CK43" s="12"/>
      <c r="EB43" s="12"/>
      <c r="FS43" s="12"/>
    </row>
    <row r="44" spans="89:179" x14ac:dyDescent="0.45">
      <c r="CK44" s="12"/>
      <c r="EB44" s="12"/>
      <c r="FS44" s="12"/>
    </row>
    <row r="45" spans="89:179" x14ac:dyDescent="0.45">
      <c r="CK45" s="12"/>
      <c r="EB45" s="12"/>
      <c r="FS45" s="12"/>
    </row>
    <row r="46" spans="89:179" x14ac:dyDescent="0.45">
      <c r="CK46" s="12"/>
      <c r="EB46" s="12"/>
      <c r="FS46" s="12"/>
    </row>
    <row r="47" spans="89:179" x14ac:dyDescent="0.45">
      <c r="CK47" s="12"/>
      <c r="EB47" s="12"/>
      <c r="FS47" s="12"/>
    </row>
    <row r="48" spans="89:179" x14ac:dyDescent="0.45">
      <c r="CK48" s="12"/>
      <c r="EB48" s="12"/>
      <c r="FS48" s="12"/>
    </row>
    <row r="49" spans="47:175" x14ac:dyDescent="0.45">
      <c r="CK49" s="12"/>
      <c r="EB49" s="12"/>
      <c r="FS49" s="12"/>
    </row>
    <row r="50" spans="47:175" x14ac:dyDescent="0.45">
      <c r="CK50" s="12"/>
      <c r="EB50" s="12"/>
      <c r="FS50" s="12"/>
    </row>
    <row r="51" spans="47:175" x14ac:dyDescent="0.45">
      <c r="CK51" s="12"/>
      <c r="EB51" s="12"/>
      <c r="FS51" s="12"/>
    </row>
    <row r="52" spans="47:175" x14ac:dyDescent="0.45">
      <c r="CK52" s="12"/>
      <c r="EB52" s="12"/>
      <c r="FS52" s="12"/>
    </row>
    <row r="53" spans="47:175" x14ac:dyDescent="0.45">
      <c r="CK53" s="12"/>
      <c r="EB53" s="12"/>
      <c r="FS53" s="12"/>
    </row>
    <row r="54" spans="47:175" x14ac:dyDescent="0.45">
      <c r="CK54" s="12"/>
      <c r="EB54" s="12"/>
      <c r="FS54" s="12"/>
    </row>
    <row r="55" spans="47:175" x14ac:dyDescent="0.45">
      <c r="CK55" s="12"/>
      <c r="EB55" s="12"/>
      <c r="FS55" s="12"/>
    </row>
    <row r="56" spans="47:175" x14ac:dyDescent="0.45">
      <c r="CK56" s="12"/>
      <c r="EB56" s="12"/>
      <c r="FS56" s="12"/>
    </row>
    <row r="57" spans="47:175" x14ac:dyDescent="0.45">
      <c r="CK57" s="12"/>
      <c r="EB57" s="12"/>
      <c r="FS57" s="12"/>
    </row>
    <row r="58" spans="47:175" x14ac:dyDescent="0.45"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</row>
    <row r="59" spans="47:175" x14ac:dyDescent="0.45"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</row>
    <row r="60" spans="47:175" x14ac:dyDescent="0.45"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</row>
    <row r="61" spans="47:175" x14ac:dyDescent="0.45"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</row>
    <row r="62" spans="47:175" x14ac:dyDescent="0.45"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</row>
    <row r="63" spans="47:175" x14ac:dyDescent="0.45"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</row>
  </sheetData>
  <mergeCells count="23">
    <mergeCell ref="FU1:GB1"/>
    <mergeCell ref="GE1:GL1"/>
    <mergeCell ref="GO1:GV1"/>
    <mergeCell ref="EY2:FD2"/>
    <mergeCell ref="FF2:FK2"/>
    <mergeCell ref="FM2:FR2"/>
    <mergeCell ref="BJ2:BO2"/>
    <mergeCell ref="BQ2:BV2"/>
    <mergeCell ref="BX2:CC2"/>
    <mergeCell ref="EK2:EP2"/>
    <mergeCell ref="ER2:EW2"/>
    <mergeCell ref="CT2:CY2"/>
    <mergeCell ref="DA2:DF2"/>
    <mergeCell ref="DH2:DM2"/>
    <mergeCell ref="DO2:DT2"/>
    <mergeCell ref="DV2:EA2"/>
    <mergeCell ref="CE2:CJ2"/>
    <mergeCell ref="BC2:BH2"/>
    <mergeCell ref="I2:N2"/>
    <mergeCell ref="P2:U2"/>
    <mergeCell ref="W2:AB2"/>
    <mergeCell ref="AN2:AS2"/>
    <mergeCell ref="AD2:AL2"/>
  </mergeCells>
  <phoneticPr fontId="4" type="noConversion"/>
  <hyperlinks>
    <hyperlink ref="I2" location="'S1-Ex-SW-HC-45-95-QY1.8-080221'!A1" display="S1-EX-SW-HC-45-95-QY1.8-080221" xr:uid="{00000000-0004-0000-0100-000000000000}"/>
    <hyperlink ref="I2:N2" location="'S1-EX-SW-FRG-8-100-QY1.8-210421'!A1" display="S1-EX-SW-HC-45-100-QY0-010721" xr:uid="{00000000-0004-0000-0100-000001000000}"/>
    <hyperlink ref="P2" location="'S1-Ex-SW-HC-45-95-QY1.8-080221'!A1" display="S1-EX-SW-HC-45-95-QY1.8-080221" xr:uid="{00000000-0004-0000-0100-000002000000}"/>
    <hyperlink ref="P2:U2" location="'S2-EX-SW-HC-45-100-QY0-010721'!A1" display="S2-EX-SW-HC-45-100-QY0-010721" xr:uid="{00000000-0004-0000-0100-000003000000}"/>
    <hyperlink ref="W2" location="'S1-Ex-SW-HC-45-95-QY1.8-080221'!A1" display="S1-EX-SW-HC-45-95-QY1.8-080221" xr:uid="{00000000-0004-0000-0100-000004000000}"/>
    <hyperlink ref="W2:AB2" location="'S3-EX-SW-HC-45-100-QY0-010721'!A1" display="S3-EX-SW-HC-45-100-QY0-010721" xr:uid="{00000000-0004-0000-0100-000005000000}"/>
    <hyperlink ref="BC2" location="'S1-Ex-SW-HC-45-95-QY1.8-080221'!A1" display="S1-EX-SW-HC-45-95-QY1.8-080221" xr:uid="{00000000-0004-0000-0100-000008000000}"/>
    <hyperlink ref="BC2:BH2" location="'S1-EX-SW-HB-37-100-QY0-010721'!A1" display="S1-EX-SW-HB-37-100-QY0-010721" xr:uid="{00000000-0004-0000-0100-000009000000}"/>
    <hyperlink ref="BJ2" location="'S1-Ex-SW-HC-45-95-QY1.8-080221'!A1" display="S1-EX-SW-HC-45-95-QY1.8-080221" xr:uid="{00000000-0004-0000-0100-00000A000000}"/>
    <hyperlink ref="BJ2:BO2" location="'S2-EX-SW-HB-37-100-QY0-010721'!A1" display="S2-EX-SW-HB-37-100-QY0-010721" xr:uid="{00000000-0004-0000-0100-00000B000000}"/>
    <hyperlink ref="BQ2" location="'S1-Ex-SW-HC-45-95-QY1.8-080221'!A1" display="S1-EX-SW-HC-45-95-QY1.8-080221" xr:uid="{00000000-0004-0000-0100-00000C000000}"/>
    <hyperlink ref="BQ2:BV2" location="'S3-EX-SW-HB-37-100-QY0-010721'!A1" display="S3-EX-SW-HB-37-100-QY0-010721" xr:uid="{00000000-0004-0000-0100-00000D000000}"/>
    <hyperlink ref="BX2" location="'S1-Ex-SW-HC-45-95-QY1.8-080221'!A1" display="S1-EX-SW-HC-45-95-QY1.8-080221" xr:uid="{00000000-0004-0000-0100-00000E000000}"/>
    <hyperlink ref="BX2:CC2" location="'S4-EX-SW-HB-37-100-QY0-010721'!A1" display="S4-EX-SW-HB-37-100-QY0-010721" xr:uid="{00000000-0004-0000-0100-00000F000000}"/>
    <hyperlink ref="CT2" location="'S1-Ex-SW-HC-45-95-QY1.8-080221'!A1" display="S1-EX-SW-HC-45-95-QY1.8-080221" xr:uid="{00000000-0004-0000-0100-000010000000}"/>
    <hyperlink ref="CT2:CY2" location="'S1-EX-SW-RT-21-30-QY0-010721'!A1" display="S1-EX-SW-RT-21-30-QY0-010721" xr:uid="{00000000-0004-0000-0100-000011000000}"/>
    <hyperlink ref="DA2" location="'S1-Ex-SW-HC-45-95-QY1.8-080221'!A1" display="S1-EX-SW-HC-45-95-QY1.8-080221" xr:uid="{00000000-0004-0000-0100-000012000000}"/>
    <hyperlink ref="DA2:DF2" location="'S2-EX-SW-RT-21-30-QY0-010721'!A1" display="S2-EX-SW-RT-21-30-QY0-010721" xr:uid="{00000000-0004-0000-0100-000013000000}"/>
    <hyperlink ref="DH2" location="'S1-Ex-SW-HC-45-95-QY1.8-080221'!A1" display="S1-EX-SW-HC-45-95-QY1.8-080221" xr:uid="{00000000-0004-0000-0100-000014000000}"/>
    <hyperlink ref="DH2:DM2" location="'S3-EX-SW-RT-21-30-QY0-010721'!A1" display="S3-EX-SW-RT-21-30-QY0-010721" xr:uid="{00000000-0004-0000-0100-000015000000}"/>
    <hyperlink ref="DO2" location="'S1-Ex-SW-HC-45-95-QY1.8-080221'!A1" display="S1-EX-SW-HC-45-95-QY1.8-080221" xr:uid="{00000000-0004-0000-0100-000016000000}"/>
    <hyperlink ref="DO2:DT2" location="'S4-EX-SW-RT-21-30-QY0-010721'!A1" display="S4-EX-SW-RT-21-30-QY0-010721" xr:uid="{00000000-0004-0000-0100-000017000000}"/>
    <hyperlink ref="EK2" location="'S1-Ex-SW-HC-45-95-QY1.8-080221'!A1" display="S1-EX-SW-HC-45-95-QY1.8-080221" xr:uid="{00000000-0004-0000-0100-000018000000}"/>
    <hyperlink ref="EK2:EP2" location="'S1-EX-SW-FRG-8-100-QY0-010721'!A1" display="S1-EX-SW-FRG-8-100-QY0-010721" xr:uid="{00000000-0004-0000-0100-000019000000}"/>
    <hyperlink ref="ER2" location="'S1-Ex-SW-HC-45-95-QY1.8-080221'!A1" display="S1-EX-SW-HC-45-95-QY1.8-080221" xr:uid="{00000000-0004-0000-0100-00001A000000}"/>
    <hyperlink ref="ER2:EW2" location="'S2-EX-SW-FRG-8-100-QY0-010721'!A1" display="S2-EX-SW-FRG-8-100-QY0-010721" xr:uid="{00000000-0004-0000-0100-00001B000000}"/>
    <hyperlink ref="EY2" location="'S1-Ex-SW-HC-45-95-QY1.8-080221'!A1" display="S1-EX-SW-HC-45-95-QY1.8-080221" xr:uid="{00000000-0004-0000-0100-00001C000000}"/>
    <hyperlink ref="EY2:FD2" location="'S3-EX-SW-FRG-8-100-QY0-010721'!A1" display="S3-EX-SW-FRG-8-100-QY0-010721" xr:uid="{00000000-0004-0000-0100-00001D000000}"/>
    <hyperlink ref="FF2" location="'S1-Ex-SW-HC-45-95-QY1.8-080221'!A1" display="S1-EX-SW-HC-45-95-QY1.8-080221" xr:uid="{00000000-0004-0000-0100-00001E000000}"/>
    <hyperlink ref="FF2:FK2" location="'S4-EX-SW-FRG-8-100-QY0-010721'!A1" display="S4-EX-SW-FRG-8-100-QY0-010721" xr:uid="{00000000-0004-0000-0100-00001F000000}"/>
    <hyperlink ref="AD2:AL2" location="'S4-EX-SW-HC-45-100-QY0-010721'!A1" display="S4-EX-SW-HC-45-100-QY0-010721" xr:uid="{00000000-0004-0000-0100-000007000000}"/>
    <hyperlink ref="AD2" location="'S1-Ex-SW-HC-45-95-QY1.8-080221'!A1" display="S1-EX-SW-HC-45-95-QY1.8-080221" xr:uid="{00000000-0004-0000-0100-000006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Y34"/>
  <sheetViews>
    <sheetView zoomScale="60" zoomScaleNormal="60" workbookViewId="0">
      <selection activeCell="B1" sqref="B1"/>
    </sheetView>
  </sheetViews>
  <sheetFormatPr defaultRowHeight="13.8" x14ac:dyDescent="0.45"/>
  <cols>
    <col min="1" max="1" width="34.37890625" bestFit="1" customWidth="1"/>
    <col min="2" max="2" width="15.76171875" bestFit="1" customWidth="1"/>
    <col min="3" max="3" width="16.6171875" bestFit="1" customWidth="1"/>
    <col min="4" max="4" width="12.6171875" customWidth="1"/>
    <col min="5" max="5" width="14.76171875" customWidth="1"/>
    <col min="6" max="6" width="14.85546875" bestFit="1" customWidth="1"/>
    <col min="7" max="7" width="13.47265625" customWidth="1"/>
    <col min="8" max="8" width="15.37890625" bestFit="1" customWidth="1"/>
    <col min="9" max="9" width="17" bestFit="1" customWidth="1"/>
    <col min="10" max="10" width="26.6171875" bestFit="1" customWidth="1"/>
    <col min="11" max="11" width="16.47265625" bestFit="1" customWidth="1"/>
    <col min="12" max="12" width="13.6171875" customWidth="1"/>
    <col min="13" max="13" width="21.37890625" customWidth="1"/>
    <col min="14" max="14" width="14.76171875" customWidth="1"/>
    <col min="15" max="15" width="17.6171875" customWidth="1"/>
    <col min="16" max="16" width="15.37890625" customWidth="1"/>
    <col min="17" max="17" width="14.47265625" customWidth="1"/>
    <col min="23" max="23" width="13.234375" bestFit="1" customWidth="1"/>
    <col min="24" max="24" width="8.6171875" bestFit="1" customWidth="1"/>
    <col min="25" max="25" width="18.6171875" bestFit="1" customWidth="1"/>
  </cols>
  <sheetData>
    <row r="1" spans="1:25" x14ac:dyDescent="0.45">
      <c r="A1" s="93" t="s">
        <v>82</v>
      </c>
      <c r="B1" s="94" t="s">
        <v>83</v>
      </c>
      <c r="C1" s="7"/>
    </row>
    <row r="2" spans="1:25" ht="14.1" x14ac:dyDescent="0.5">
      <c r="A2" s="1" t="s">
        <v>131</v>
      </c>
      <c r="B2" s="1"/>
      <c r="C2" s="1"/>
    </row>
    <row r="3" spans="1:25" ht="14.1" x14ac:dyDescent="0.5">
      <c r="A3" s="1"/>
      <c r="B3" s="1"/>
      <c r="C3" s="1"/>
    </row>
    <row r="4" spans="1:25" ht="30" x14ac:dyDescent="0.45">
      <c r="A4" s="28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</row>
    <row r="5" spans="1:25" x14ac:dyDescent="0.45">
      <c r="A5" s="4" t="s">
        <v>79</v>
      </c>
      <c r="B5" s="8">
        <v>44203</v>
      </c>
      <c r="C5" s="72"/>
      <c r="D5" s="59">
        <v>20</v>
      </c>
      <c r="E5" s="59"/>
      <c r="F5" s="4" t="s">
        <v>132</v>
      </c>
      <c r="G5" s="4" t="s">
        <v>132</v>
      </c>
      <c r="H5" s="4" t="s">
        <v>133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</row>
    <row r="6" spans="1:25" ht="14.1" x14ac:dyDescent="0.5">
      <c r="K6" s="1"/>
      <c r="L6" s="1"/>
      <c r="M6" s="1"/>
      <c r="N6" s="1"/>
      <c r="O6" s="1"/>
      <c r="P6" s="23"/>
    </row>
    <row r="7" spans="1:25" ht="14.1" x14ac:dyDescent="0.5">
      <c r="A7" s="14"/>
      <c r="B7" s="14"/>
      <c r="C7" s="14" t="s">
        <v>77</v>
      </c>
      <c r="D7" s="168" t="s">
        <v>60</v>
      </c>
      <c r="E7" s="168"/>
      <c r="F7" s="168"/>
      <c r="G7" s="168"/>
      <c r="H7" s="168"/>
      <c r="I7" s="168"/>
      <c r="J7" s="16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2"/>
      <c r="W7" s="30"/>
      <c r="X7" s="30"/>
      <c r="Y7" s="30"/>
    </row>
    <row r="8" spans="1:25" ht="14.1" x14ac:dyDescent="0.5">
      <c r="A8" s="14"/>
      <c r="B8" s="14"/>
      <c r="C8" s="14"/>
      <c r="D8" s="168" t="s">
        <v>72</v>
      </c>
      <c r="E8" s="168"/>
      <c r="F8" s="168"/>
      <c r="G8" s="169" t="s">
        <v>76</v>
      </c>
      <c r="H8" s="169"/>
      <c r="I8" s="169"/>
      <c r="J8" s="70"/>
      <c r="K8" s="70"/>
      <c r="L8" s="14"/>
      <c r="M8" s="14"/>
      <c r="N8" s="14"/>
      <c r="O8" s="14"/>
      <c r="P8" s="14"/>
      <c r="Q8" s="14"/>
      <c r="R8" s="14"/>
      <c r="S8" s="14"/>
      <c r="T8" s="14"/>
      <c r="U8" s="14"/>
      <c r="V8" s="12"/>
      <c r="W8" s="30"/>
      <c r="X8" s="30"/>
      <c r="Y8" s="30"/>
    </row>
    <row r="9" spans="1:25" x14ac:dyDescent="0.45">
      <c r="A9" s="17"/>
      <c r="B9" s="31"/>
      <c r="C9" s="71"/>
      <c r="D9" s="71" t="s">
        <v>73</v>
      </c>
      <c r="E9" s="71" t="s">
        <v>74</v>
      </c>
      <c r="F9" s="71" t="s">
        <v>75</v>
      </c>
      <c r="G9" s="71" t="s">
        <v>73</v>
      </c>
      <c r="H9" s="71" t="s">
        <v>74</v>
      </c>
      <c r="I9" s="19" t="s">
        <v>75</v>
      </c>
      <c r="J9" s="19" t="s">
        <v>93</v>
      </c>
      <c r="K9" s="19"/>
      <c r="L9" s="19"/>
      <c r="M9" s="24"/>
      <c r="N9" s="24"/>
      <c r="O9" s="24"/>
      <c r="P9" s="24"/>
      <c r="Q9" s="24"/>
      <c r="R9" s="24"/>
      <c r="S9" s="24"/>
      <c r="T9" s="24"/>
      <c r="U9" s="24"/>
      <c r="V9" s="24"/>
      <c r="W9" s="17"/>
      <c r="X9" s="17"/>
      <c r="Y9" s="12"/>
    </row>
    <row r="10" spans="1:25" x14ac:dyDescent="0.45">
      <c r="A10" s="167" t="s">
        <v>89</v>
      </c>
      <c r="B10" s="104" t="s">
        <v>17</v>
      </c>
      <c r="C10" s="15" t="s">
        <v>78</v>
      </c>
      <c r="D10" s="105"/>
      <c r="E10" s="105"/>
      <c r="F10" s="105"/>
      <c r="G10" s="145">
        <v>0.15290000000000001</v>
      </c>
      <c r="H10" s="105"/>
      <c r="I10" s="105"/>
      <c r="J10" s="105">
        <f>G10</f>
        <v>0.15290000000000001</v>
      </c>
      <c r="K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</row>
    <row r="11" spans="1:25" x14ac:dyDescent="0.45">
      <c r="A11" s="167"/>
      <c r="B11" s="106" t="s">
        <v>22</v>
      </c>
      <c r="C11" s="15" t="s">
        <v>78</v>
      </c>
      <c r="D11" s="106"/>
      <c r="E11" s="105"/>
      <c r="F11" s="105"/>
      <c r="G11" s="145">
        <v>0.14910000000000001</v>
      </c>
      <c r="H11" s="105"/>
      <c r="I11" s="105"/>
      <c r="J11" s="105">
        <f t="shared" ref="J11:J24" si="0">G11</f>
        <v>0.14910000000000001</v>
      </c>
      <c r="K11" s="25"/>
      <c r="L11" s="25"/>
      <c r="M11" s="18"/>
      <c r="N11" s="18"/>
      <c r="O11" s="18"/>
      <c r="P11" s="25"/>
      <c r="Q11" s="25"/>
      <c r="R11" s="18"/>
      <c r="S11" s="18"/>
      <c r="T11" s="18"/>
      <c r="U11" s="26"/>
      <c r="V11" s="26"/>
      <c r="W11" s="17"/>
      <c r="X11" s="17"/>
      <c r="Y11" s="12"/>
    </row>
    <row r="12" spans="1:25" x14ac:dyDescent="0.45">
      <c r="A12" s="167"/>
      <c r="B12" s="32" t="s">
        <v>29</v>
      </c>
      <c r="C12" s="15" t="s">
        <v>78</v>
      </c>
      <c r="D12" s="32"/>
      <c r="E12" s="32"/>
      <c r="F12" s="32"/>
      <c r="G12" s="145">
        <v>0.15340000000000001</v>
      </c>
      <c r="H12" s="32"/>
      <c r="I12" s="32"/>
      <c r="J12" s="32">
        <f t="shared" si="0"/>
        <v>0.15340000000000001</v>
      </c>
      <c r="K12" s="25"/>
      <c r="L12" s="25"/>
      <c r="M12" s="18"/>
      <c r="N12" s="18"/>
      <c r="O12" s="18"/>
      <c r="P12" s="25"/>
      <c r="Q12" s="25"/>
      <c r="R12" s="18"/>
      <c r="S12" s="18"/>
      <c r="T12" s="18"/>
      <c r="U12" s="26"/>
      <c r="V12" s="26"/>
      <c r="W12" s="12"/>
      <c r="X12" s="12"/>
      <c r="Y12" s="12"/>
    </row>
    <row r="13" spans="1:25" x14ac:dyDescent="0.45">
      <c r="A13" s="167"/>
      <c r="B13" s="32" t="s">
        <v>65</v>
      </c>
      <c r="C13" s="15"/>
      <c r="D13" s="32"/>
      <c r="E13" s="32"/>
      <c r="F13" s="32"/>
      <c r="G13" s="145"/>
      <c r="H13" s="32"/>
      <c r="I13" s="32"/>
      <c r="J13" s="32"/>
      <c r="K13" s="25"/>
      <c r="L13" s="25"/>
      <c r="M13" s="67"/>
      <c r="N13" s="67"/>
      <c r="O13" s="67"/>
      <c r="P13" s="25"/>
      <c r="Q13" s="25"/>
      <c r="R13" s="67"/>
      <c r="S13" s="67"/>
      <c r="T13" s="67"/>
      <c r="U13" s="26"/>
      <c r="V13" s="26"/>
      <c r="W13" s="12"/>
      <c r="X13" s="12"/>
      <c r="Y13" s="12"/>
    </row>
    <row r="14" spans="1:25" x14ac:dyDescent="0.45">
      <c r="A14" s="167" t="s">
        <v>90</v>
      </c>
      <c r="B14" s="106" t="s">
        <v>17</v>
      </c>
      <c r="C14" s="15" t="s">
        <v>78</v>
      </c>
      <c r="D14" s="106"/>
      <c r="E14" s="105"/>
      <c r="F14" s="105"/>
      <c r="G14" s="145">
        <v>0.156</v>
      </c>
      <c r="H14" s="105"/>
      <c r="I14" s="105"/>
      <c r="J14" s="105">
        <f t="shared" si="0"/>
        <v>0.156</v>
      </c>
      <c r="K14" s="25"/>
      <c r="L14" s="25"/>
      <c r="M14" s="18"/>
      <c r="N14" s="18"/>
      <c r="O14" s="18"/>
      <c r="P14" s="25"/>
      <c r="Q14" s="25"/>
      <c r="R14" s="18"/>
      <c r="S14" s="18"/>
      <c r="T14" s="18"/>
      <c r="U14" s="26"/>
      <c r="V14" s="26"/>
      <c r="W14" s="12"/>
      <c r="X14" s="12"/>
      <c r="Y14" s="12"/>
    </row>
    <row r="15" spans="1:25" x14ac:dyDescent="0.45">
      <c r="A15" s="167"/>
      <c r="B15" s="106" t="s">
        <v>22</v>
      </c>
      <c r="C15" s="15" t="s">
        <v>78</v>
      </c>
      <c r="D15" s="106"/>
      <c r="E15" s="105"/>
      <c r="F15" s="105"/>
      <c r="G15" s="145">
        <v>0.15359999999999999</v>
      </c>
      <c r="H15" s="105"/>
      <c r="I15" s="105"/>
      <c r="J15" s="105">
        <f t="shared" si="0"/>
        <v>0.15359999999999999</v>
      </c>
      <c r="K15" s="25"/>
      <c r="L15" s="25"/>
      <c r="M15" s="18"/>
      <c r="N15" s="18"/>
      <c r="O15" s="18"/>
      <c r="P15" s="25"/>
      <c r="Q15" s="25"/>
      <c r="R15" s="18"/>
      <c r="S15" s="18"/>
      <c r="T15" s="18"/>
      <c r="U15" s="26"/>
      <c r="V15" s="26"/>
      <c r="W15" s="12"/>
      <c r="X15" s="12"/>
      <c r="Y15" s="12"/>
    </row>
    <row r="16" spans="1:25" x14ac:dyDescent="0.45">
      <c r="A16" s="167"/>
      <c r="B16" s="18" t="s">
        <v>29</v>
      </c>
      <c r="C16" s="15" t="s">
        <v>78</v>
      </c>
      <c r="D16" s="25"/>
      <c r="E16" s="32"/>
      <c r="F16" s="32"/>
      <c r="G16" s="145">
        <v>0.15279999999999999</v>
      </c>
      <c r="H16" s="32"/>
      <c r="I16" s="32"/>
      <c r="J16" s="32">
        <f t="shared" si="0"/>
        <v>0.15279999999999999</v>
      </c>
      <c r="K16" s="25"/>
      <c r="L16" s="25"/>
      <c r="M16" s="18"/>
      <c r="N16" s="18"/>
      <c r="O16" s="18"/>
      <c r="P16" s="25"/>
      <c r="Q16" s="25"/>
      <c r="R16" s="18"/>
      <c r="S16" s="18"/>
      <c r="T16" s="12"/>
      <c r="U16" s="26"/>
      <c r="V16" s="18"/>
      <c r="W16" s="12"/>
      <c r="X16" s="12"/>
      <c r="Y16" s="12"/>
    </row>
    <row r="17" spans="1:25" x14ac:dyDescent="0.45">
      <c r="A17" s="167"/>
      <c r="B17" s="67" t="s">
        <v>65</v>
      </c>
      <c r="C17" s="15"/>
      <c r="D17" s="25"/>
      <c r="E17" s="32"/>
      <c r="F17" s="32"/>
      <c r="G17" s="145"/>
      <c r="H17" s="32"/>
      <c r="I17" s="32"/>
      <c r="J17" s="32"/>
      <c r="K17" s="25"/>
      <c r="L17" s="25"/>
      <c r="M17" s="67"/>
      <c r="N17" s="67"/>
      <c r="O17" s="67"/>
      <c r="P17" s="25"/>
      <c r="Q17" s="25"/>
      <c r="R17" s="67"/>
      <c r="S17" s="67"/>
      <c r="T17" s="12"/>
      <c r="U17" s="26"/>
      <c r="V17" s="67"/>
      <c r="W17" s="12"/>
      <c r="X17" s="12"/>
      <c r="Y17" s="12"/>
    </row>
    <row r="18" spans="1:25" x14ac:dyDescent="0.45">
      <c r="A18" s="167" t="s">
        <v>91</v>
      </c>
      <c r="B18" s="106" t="s">
        <v>17</v>
      </c>
      <c r="C18" s="15" t="s">
        <v>78</v>
      </c>
      <c r="D18" s="106"/>
      <c r="E18" s="105"/>
      <c r="F18" s="105"/>
      <c r="G18" s="145">
        <v>0.1542</v>
      </c>
      <c r="H18" s="105"/>
      <c r="I18" s="105"/>
      <c r="J18" s="105">
        <f t="shared" si="0"/>
        <v>0.1542</v>
      </c>
      <c r="K18" s="25"/>
      <c r="L18" s="25"/>
      <c r="M18" s="18"/>
      <c r="N18" s="18"/>
      <c r="O18" s="18"/>
      <c r="P18" s="25"/>
      <c r="Q18" s="25"/>
      <c r="R18" s="18"/>
      <c r="S18" s="18"/>
      <c r="T18" s="18"/>
      <c r="U18" s="26"/>
      <c r="V18" s="26"/>
      <c r="W18" s="12"/>
      <c r="X18" s="12"/>
      <c r="Y18" s="12"/>
    </row>
    <row r="19" spans="1:25" x14ac:dyDescent="0.45">
      <c r="A19" s="167"/>
      <c r="B19" s="106" t="s">
        <v>22</v>
      </c>
      <c r="C19" s="15" t="s">
        <v>78</v>
      </c>
      <c r="D19" s="106"/>
      <c r="E19" s="105"/>
      <c r="F19" s="105"/>
      <c r="G19" s="145">
        <v>0.15390000000000001</v>
      </c>
      <c r="H19" s="105"/>
      <c r="I19" s="105"/>
      <c r="J19" s="105">
        <f t="shared" si="0"/>
        <v>0.15390000000000001</v>
      </c>
      <c r="K19" s="25"/>
      <c r="L19" s="25"/>
      <c r="M19" s="18"/>
      <c r="N19" s="18"/>
      <c r="O19" s="18"/>
      <c r="P19" s="25"/>
      <c r="Q19" s="25"/>
      <c r="R19" s="18"/>
      <c r="S19" s="18"/>
      <c r="T19" s="18"/>
      <c r="U19" s="26"/>
      <c r="V19" s="26"/>
      <c r="W19" s="12"/>
      <c r="X19" s="12"/>
      <c r="Y19" s="12"/>
    </row>
    <row r="20" spans="1:25" x14ac:dyDescent="0.45">
      <c r="A20" s="167"/>
      <c r="B20" s="48" t="s">
        <v>29</v>
      </c>
      <c r="C20" s="15" t="s">
        <v>78</v>
      </c>
      <c r="D20" s="25"/>
      <c r="E20" s="32"/>
      <c r="F20" s="32"/>
      <c r="G20" s="145">
        <v>0.15329999999999999</v>
      </c>
      <c r="H20" s="102"/>
      <c r="I20" s="32"/>
      <c r="J20" s="32">
        <f t="shared" si="0"/>
        <v>0.15329999999999999</v>
      </c>
      <c r="K20" s="25"/>
      <c r="L20" s="25"/>
      <c r="M20" s="18"/>
      <c r="N20" s="18"/>
      <c r="O20" s="18"/>
      <c r="P20" s="25"/>
      <c r="Q20" s="25"/>
      <c r="R20" s="18"/>
      <c r="S20" s="18"/>
      <c r="T20" s="18"/>
      <c r="U20" s="26"/>
      <c r="V20" s="26"/>
      <c r="W20" s="12"/>
      <c r="X20" s="12"/>
      <c r="Y20" s="12"/>
    </row>
    <row r="21" spans="1:25" x14ac:dyDescent="0.45">
      <c r="A21" s="167"/>
      <c r="B21" s="67" t="s">
        <v>65</v>
      </c>
      <c r="C21" s="15"/>
      <c r="D21" s="25"/>
      <c r="E21" s="32"/>
      <c r="F21" s="32"/>
      <c r="G21" s="145"/>
      <c r="H21" s="102"/>
      <c r="I21" s="32"/>
      <c r="J21" s="32"/>
      <c r="K21" s="25"/>
      <c r="L21" s="25"/>
      <c r="M21" s="67"/>
      <c r="N21" s="67"/>
      <c r="O21" s="67"/>
      <c r="P21" s="25"/>
      <c r="Q21" s="25"/>
      <c r="R21" s="67"/>
      <c r="S21" s="67"/>
      <c r="T21" s="67"/>
      <c r="U21" s="26"/>
      <c r="V21" s="26"/>
      <c r="W21" s="12"/>
      <c r="X21" s="12"/>
      <c r="Y21" s="12"/>
    </row>
    <row r="22" spans="1:25" x14ac:dyDescent="0.45">
      <c r="A22" s="167" t="s">
        <v>92</v>
      </c>
      <c r="B22" s="106" t="s">
        <v>17</v>
      </c>
      <c r="C22" s="15" t="s">
        <v>78</v>
      </c>
      <c r="D22" s="106"/>
      <c r="E22" s="105"/>
      <c r="F22" s="105"/>
      <c r="G22" s="145">
        <v>0.15540000000000001</v>
      </c>
      <c r="H22" s="104"/>
      <c r="I22" s="105"/>
      <c r="J22" s="105">
        <f t="shared" si="0"/>
        <v>0.15540000000000001</v>
      </c>
      <c r="K22" s="25"/>
      <c r="L22" s="25"/>
      <c r="M22" s="18"/>
      <c r="N22" s="18"/>
      <c r="O22" s="18"/>
      <c r="P22" s="25"/>
      <c r="Q22" s="25"/>
      <c r="R22" s="18"/>
      <c r="S22" s="18"/>
      <c r="T22" s="18"/>
      <c r="U22" s="26"/>
      <c r="V22" s="26"/>
      <c r="W22" s="12"/>
      <c r="X22" s="12"/>
      <c r="Y22" s="12"/>
    </row>
    <row r="23" spans="1:25" x14ac:dyDescent="0.45">
      <c r="A23" s="167"/>
      <c r="B23" s="103" t="s">
        <v>22</v>
      </c>
      <c r="C23" s="15" t="s">
        <v>78</v>
      </c>
      <c r="D23" s="103"/>
      <c r="E23" s="107"/>
      <c r="F23" s="107"/>
      <c r="G23" s="145">
        <v>0.155</v>
      </c>
      <c r="H23" s="19"/>
      <c r="I23" s="107"/>
      <c r="J23" s="107">
        <f t="shared" si="0"/>
        <v>0.155</v>
      </c>
      <c r="K23" s="25"/>
      <c r="L23" s="25"/>
      <c r="M23" s="18"/>
      <c r="N23" s="18"/>
      <c r="O23" s="18"/>
      <c r="P23" s="25"/>
      <c r="Q23" s="25"/>
      <c r="R23" s="18"/>
      <c r="S23" s="18"/>
      <c r="T23" s="18"/>
      <c r="U23" s="26"/>
      <c r="V23" s="26"/>
      <c r="W23" s="12"/>
      <c r="X23" s="12"/>
      <c r="Y23" s="12"/>
    </row>
    <row r="24" spans="1:25" x14ac:dyDescent="0.45">
      <c r="A24" s="167"/>
      <c r="B24" s="67" t="s">
        <v>29</v>
      </c>
      <c r="C24" s="15" t="s">
        <v>78</v>
      </c>
      <c r="D24" s="9"/>
      <c r="E24" s="15"/>
      <c r="F24" s="15"/>
      <c r="G24" s="145">
        <v>0.15210000000000001</v>
      </c>
      <c r="H24" s="4"/>
      <c r="I24" s="32"/>
      <c r="J24" s="32">
        <f t="shared" si="0"/>
        <v>0.15210000000000001</v>
      </c>
      <c r="K24" s="9"/>
      <c r="L24" s="5"/>
      <c r="M24" s="5"/>
      <c r="N24" s="5"/>
      <c r="O24" s="9"/>
      <c r="P24" s="9"/>
      <c r="Q24" s="5"/>
      <c r="R24" s="5"/>
      <c r="S24" s="5"/>
      <c r="T24" s="11"/>
      <c r="U24" s="11"/>
    </row>
    <row r="25" spans="1:25" x14ac:dyDescent="0.45">
      <c r="A25" s="167"/>
      <c r="B25" s="108" t="s">
        <v>65</v>
      </c>
      <c r="C25" s="15"/>
      <c r="D25" s="106"/>
      <c r="E25" s="109"/>
      <c r="F25" s="109"/>
      <c r="G25" s="145"/>
      <c r="H25" s="109"/>
      <c r="I25" s="105"/>
      <c r="J25" s="105"/>
    </row>
    <row r="26" spans="1:25" x14ac:dyDescent="0.45">
      <c r="G26" s="11"/>
      <c r="H26" s="11"/>
      <c r="I26" s="11"/>
    </row>
    <row r="27" spans="1:25" x14ac:dyDescent="0.45">
      <c r="F27" s="11"/>
      <c r="G27" s="11"/>
      <c r="H27" s="11"/>
    </row>
    <row r="28" spans="1:25" x14ac:dyDescent="0.45">
      <c r="F28" s="11"/>
      <c r="G28" s="11"/>
      <c r="H28" s="11"/>
      <c r="J28" s="11"/>
    </row>
    <row r="29" spans="1:25" x14ac:dyDescent="0.45">
      <c r="F29" s="11"/>
      <c r="G29" s="11"/>
      <c r="H29" s="11"/>
    </row>
    <row r="30" spans="1:25" x14ac:dyDescent="0.45">
      <c r="F30" s="11"/>
      <c r="G30" s="11"/>
      <c r="H30" s="11"/>
    </row>
    <row r="31" spans="1:25" x14ac:dyDescent="0.45">
      <c r="F31" s="11"/>
      <c r="G31" s="11"/>
      <c r="H31" s="11"/>
    </row>
    <row r="32" spans="1:25" x14ac:dyDescent="0.45">
      <c r="F32" s="11"/>
      <c r="G32" s="11"/>
      <c r="H32" s="11"/>
    </row>
    <row r="33" spans="6:8" x14ac:dyDescent="0.45">
      <c r="F33" s="11"/>
      <c r="G33" s="11"/>
      <c r="H33" s="11"/>
    </row>
    <row r="34" spans="6:8" x14ac:dyDescent="0.45">
      <c r="F34" s="11"/>
      <c r="G34" s="11"/>
      <c r="H34" s="11"/>
    </row>
  </sheetData>
  <mergeCells count="7">
    <mergeCell ref="A22:A25"/>
    <mergeCell ref="D7:J7"/>
    <mergeCell ref="D8:F8"/>
    <mergeCell ref="G8:I8"/>
    <mergeCell ref="A10:A13"/>
    <mergeCell ref="A14:A17"/>
    <mergeCell ref="A18:A21"/>
  </mergeCells>
  <hyperlinks>
    <hyperlink ref="A1" location="'Sample List'!A1" display="'Sample List'!A1" xr:uid="{00000000-0004-0000-1300-000000000000}"/>
    <hyperlink ref="B1" location="'Calculations file'!A1" display="'Calculations file'!A1" xr:uid="{00000000-0004-0000-1300-000001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zoomScale="70" zoomScaleNormal="70" workbookViewId="0">
      <selection activeCell="G13" sqref="G13"/>
    </sheetView>
  </sheetViews>
  <sheetFormatPr defaultRowHeight="13.8" x14ac:dyDescent="0.45"/>
  <cols>
    <col min="3" max="6" width="9.234375" bestFit="1" customWidth="1"/>
  </cols>
  <sheetData>
    <row r="1" spans="1:5" ht="15" x14ac:dyDescent="0.5">
      <c r="A1" s="160" t="s">
        <v>141</v>
      </c>
      <c r="B1" s="160"/>
      <c r="C1" s="160"/>
      <c r="D1" s="160"/>
      <c r="E1" s="160"/>
    </row>
    <row r="2" spans="1:5" x14ac:dyDescent="0.45">
      <c r="C2" t="s">
        <v>136</v>
      </c>
      <c r="D2" t="s">
        <v>137</v>
      </c>
      <c r="E2" t="s">
        <v>30</v>
      </c>
    </row>
    <row r="3" spans="1:5" x14ac:dyDescent="0.45">
      <c r="A3" s="147">
        <v>45</v>
      </c>
      <c r="B3" t="s">
        <v>17</v>
      </c>
      <c r="C3" s="16">
        <v>5.5869999999999997</v>
      </c>
      <c r="D3" s="16">
        <v>4.79</v>
      </c>
      <c r="E3" s="16">
        <v>3.9319999999999999</v>
      </c>
    </row>
    <row r="4" spans="1:5" x14ac:dyDescent="0.45">
      <c r="A4" s="147"/>
      <c r="B4" t="s">
        <v>22</v>
      </c>
      <c r="C4" s="16">
        <v>6.1870000000000003</v>
      </c>
      <c r="D4" s="16">
        <v>5.04</v>
      </c>
      <c r="E4" s="16">
        <v>8.4139999999999997</v>
      </c>
    </row>
    <row r="5" spans="1:5" x14ac:dyDescent="0.45">
      <c r="A5" s="147"/>
      <c r="B5" t="s">
        <v>29</v>
      </c>
      <c r="C5" s="16">
        <v>6.7489999999999997</v>
      </c>
      <c r="D5" s="16">
        <v>6.3040000000000003</v>
      </c>
      <c r="E5" s="16">
        <v>7.0679999999999996</v>
      </c>
    </row>
    <row r="6" spans="1:5" x14ac:dyDescent="0.45">
      <c r="A6" s="147">
        <v>37</v>
      </c>
      <c r="B6" t="s">
        <v>17</v>
      </c>
      <c r="C6" s="16">
        <v>5.3520000000000003</v>
      </c>
      <c r="D6" s="16">
        <v>4.383</v>
      </c>
      <c r="E6" s="16">
        <v>5.9050000000000002</v>
      </c>
    </row>
    <row r="7" spans="1:5" x14ac:dyDescent="0.45">
      <c r="A7" s="147"/>
      <c r="B7" t="s">
        <v>22</v>
      </c>
      <c r="C7" s="16">
        <v>3.887</v>
      </c>
      <c r="D7" s="16">
        <v>3.8679999999999999</v>
      </c>
      <c r="E7" s="16">
        <v>6.3419999999999996</v>
      </c>
    </row>
    <row r="8" spans="1:5" x14ac:dyDescent="0.45">
      <c r="A8" s="147"/>
      <c r="B8" t="s">
        <v>29</v>
      </c>
      <c r="C8" s="16">
        <v>4.6619999999999999</v>
      </c>
      <c r="D8" s="16">
        <v>6.1180000000000003</v>
      </c>
      <c r="E8" s="16">
        <v>6.335</v>
      </c>
    </row>
    <row r="9" spans="1:5" x14ac:dyDescent="0.45">
      <c r="A9" s="147">
        <v>20</v>
      </c>
      <c r="B9" t="s">
        <v>17</v>
      </c>
      <c r="C9" s="16">
        <v>1.3149999999999999</v>
      </c>
      <c r="D9" s="16">
        <v>2.0830000000000002</v>
      </c>
      <c r="E9" s="16">
        <v>2.3780000000000001</v>
      </c>
    </row>
    <row r="10" spans="1:5" x14ac:dyDescent="0.45">
      <c r="A10" s="147"/>
      <c r="B10" t="s">
        <v>22</v>
      </c>
      <c r="C10" s="16">
        <v>1.0529999999999999</v>
      </c>
      <c r="D10" s="16">
        <v>2.3849999999999998</v>
      </c>
      <c r="E10" s="16">
        <v>2.5030000000000001</v>
      </c>
    </row>
    <row r="11" spans="1:5" x14ac:dyDescent="0.45">
      <c r="A11" s="147"/>
      <c r="B11" t="s">
        <v>29</v>
      </c>
      <c r="C11" s="16">
        <v>1.0640000000000001</v>
      </c>
      <c r="D11" s="16">
        <v>1.0009999999999999</v>
      </c>
      <c r="E11" s="16">
        <v>5.6820000000000004</v>
      </c>
    </row>
    <row r="12" spans="1:5" x14ac:dyDescent="0.45">
      <c r="A12" s="147">
        <v>8</v>
      </c>
      <c r="B12" t="s">
        <v>17</v>
      </c>
      <c r="C12" s="16">
        <v>1.772</v>
      </c>
      <c r="D12" s="16">
        <v>1.423</v>
      </c>
      <c r="E12" s="16">
        <v>2.2989999999999999</v>
      </c>
    </row>
    <row r="13" spans="1:5" x14ac:dyDescent="0.45">
      <c r="A13" s="147"/>
      <c r="B13" t="s">
        <v>22</v>
      </c>
      <c r="C13" s="16">
        <v>2.0190000000000001</v>
      </c>
      <c r="D13" s="16">
        <v>2.7629999999999999</v>
      </c>
      <c r="E13" s="16">
        <v>3.4409999999999998</v>
      </c>
    </row>
    <row r="14" spans="1:5" x14ac:dyDescent="0.45">
      <c r="A14" s="147"/>
      <c r="B14" t="s">
        <v>29</v>
      </c>
      <c r="C14" s="16">
        <v>1.835</v>
      </c>
      <c r="D14" s="16">
        <v>2.2360000000000002</v>
      </c>
      <c r="E14" s="16">
        <v>4.46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F41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1" max="21" width="13" bestFit="1" customWidth="1"/>
    <col min="22" max="22" width="12.234375" bestFit="1" customWidth="1"/>
    <col min="23" max="23" width="19.234375" bestFit="1" customWidth="1"/>
    <col min="25" max="25" width="13.234375" bestFit="1" customWidth="1"/>
    <col min="26" max="26" width="8.76171875" bestFit="1" customWidth="1"/>
    <col min="27" max="27" width="18.47265625" bestFit="1" customWidth="1"/>
    <col min="28" max="28" width="8.76171875" bestFit="1" customWidth="1"/>
    <col min="29" max="29" width="18.47265625" bestFit="1" customWidth="1"/>
    <col min="31" max="31" width="18.76171875" customWidth="1"/>
  </cols>
  <sheetData>
    <row r="1" spans="1:32" x14ac:dyDescent="0.45">
      <c r="A1" s="93" t="s">
        <v>82</v>
      </c>
      <c r="B1" s="94" t="s">
        <v>83</v>
      </c>
      <c r="C1" s="7"/>
    </row>
    <row r="2" spans="1:32" ht="14.1" x14ac:dyDescent="0.5">
      <c r="A2" s="1" t="s">
        <v>109</v>
      </c>
      <c r="B2" s="1"/>
      <c r="C2" s="1"/>
    </row>
    <row r="3" spans="1:32" ht="14.1" x14ac:dyDescent="0.5">
      <c r="A3" s="1"/>
      <c r="B3" s="1"/>
      <c r="C3" s="1"/>
    </row>
    <row r="4" spans="1:32" ht="30" x14ac:dyDescent="0.4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AA4" s="58"/>
      <c r="AB4" s="58"/>
      <c r="AC4" s="58"/>
      <c r="AD4" s="58"/>
      <c r="AE4" s="58"/>
      <c r="AF4" s="58"/>
    </row>
    <row r="5" spans="1:32" x14ac:dyDescent="0.45">
      <c r="A5" s="4" t="s">
        <v>17</v>
      </c>
      <c r="B5" s="8">
        <v>44203</v>
      </c>
      <c r="C5" s="72">
        <v>0.43333333333333335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AA5" s="19"/>
      <c r="AB5" s="56"/>
      <c r="AC5" s="56"/>
      <c r="AD5" s="56"/>
      <c r="AE5" s="56"/>
      <c r="AF5" s="56"/>
    </row>
    <row r="6" spans="1:32" ht="14.1" x14ac:dyDescent="0.5">
      <c r="L6" s="1"/>
      <c r="M6" s="1"/>
      <c r="N6" s="1"/>
      <c r="O6" s="1"/>
      <c r="P6" s="1"/>
      <c r="Q6" s="23"/>
      <c r="AA6" s="19"/>
      <c r="AB6" s="56"/>
      <c r="AC6" s="56"/>
      <c r="AD6" s="56"/>
      <c r="AE6" s="57"/>
      <c r="AF6" s="57"/>
    </row>
    <row r="7" spans="1:32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4"/>
      <c r="Y7" s="164" t="s">
        <v>18</v>
      </c>
      <c r="Z7" s="164"/>
      <c r="AA7" s="164"/>
      <c r="AB7" s="14"/>
      <c r="AD7" s="56"/>
      <c r="AE7" s="57"/>
      <c r="AF7" s="57"/>
    </row>
    <row r="8" spans="1:32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78"/>
      <c r="Y8" s="76" t="s">
        <v>31</v>
      </c>
      <c r="Z8" s="76" t="s">
        <v>20</v>
      </c>
      <c r="AA8" s="79" t="s">
        <v>32</v>
      </c>
      <c r="AB8" s="24"/>
      <c r="AD8" s="56"/>
      <c r="AE8" s="57"/>
      <c r="AF8" s="57"/>
    </row>
    <row r="9" spans="1:32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1"/>
      <c r="Y9" s="80">
        <v>10</v>
      </c>
      <c r="Z9" s="80">
        <v>1</v>
      </c>
      <c r="AA9" s="82">
        <v>10</v>
      </c>
      <c r="AB9" s="49"/>
      <c r="AD9" s="56"/>
      <c r="AE9" s="57"/>
      <c r="AF9" s="57"/>
    </row>
    <row r="10" spans="1:32" x14ac:dyDescent="0.45">
      <c r="A10" s="80">
        <v>0</v>
      </c>
      <c r="B10" s="15">
        <v>0.56999999999999995</v>
      </c>
      <c r="C10" s="83"/>
      <c r="D10" s="83"/>
      <c r="E10" s="83">
        <f t="shared" ref="E10:E21" si="0">AVERAGE(B10:D10)</f>
        <v>0.56999999999999995</v>
      </c>
      <c r="F10" s="83" t="e">
        <f t="shared" ref="F10:F21" si="1">_xlfn.STDEV.S(B10:D10)</f>
        <v>#DIV/0!</v>
      </c>
      <c r="G10" s="5">
        <v>10.234</v>
      </c>
      <c r="H10" s="5">
        <v>10.09</v>
      </c>
      <c r="I10" s="5">
        <v>10.16</v>
      </c>
      <c r="J10" s="84">
        <f>AVERAGE(G10:I10)</f>
        <v>10.161333333333333</v>
      </c>
      <c r="K10" s="84">
        <f>_xlfn.STDEV.S(G10:I10)</f>
        <v>7.2009258663961698E-2</v>
      </c>
      <c r="L10" s="5">
        <v>10.332000000000001</v>
      </c>
      <c r="M10" s="5">
        <v>10.228999999999999</v>
      </c>
      <c r="N10" s="5">
        <v>10.026</v>
      </c>
      <c r="O10" s="84">
        <f>AVERAGE(L10:N10)</f>
        <v>10.195666666666666</v>
      </c>
      <c r="P10" s="84">
        <f>_xlfn.STDEV.S(L10:N10)</f>
        <v>0.15569949689492718</v>
      </c>
      <c r="Q10" s="5">
        <v>5.19</v>
      </c>
      <c r="R10" s="5">
        <v>5.0890000000000004</v>
      </c>
      <c r="S10" s="5">
        <v>5.1319999999999997</v>
      </c>
      <c r="T10" s="85">
        <f>AVERAGE(Q10:S10)</f>
        <v>5.1369999999999996</v>
      </c>
      <c r="U10" s="85">
        <f>_xlfn.STDEV.S(Q10:S10)</f>
        <v>5.0685303589896771E-2</v>
      </c>
      <c r="V10" s="85">
        <f>J10*O10*T10/1000</f>
        <v>0.53220125253288886</v>
      </c>
      <c r="W10" s="125"/>
      <c r="X10" s="125"/>
      <c r="Y10" s="88"/>
      <c r="Z10" s="89"/>
      <c r="AA10" s="90"/>
      <c r="AB10" s="56"/>
      <c r="AC10" s="56"/>
      <c r="AD10" s="56"/>
      <c r="AE10" s="57"/>
      <c r="AF10" s="57"/>
    </row>
    <row r="11" spans="1:32" x14ac:dyDescent="0.45">
      <c r="A11" s="80">
        <v>2</v>
      </c>
      <c r="B11" s="15">
        <v>0.48220000000000002</v>
      </c>
      <c r="C11" s="83"/>
      <c r="D11" s="83"/>
      <c r="E11" s="83">
        <f t="shared" si="0"/>
        <v>0.48220000000000002</v>
      </c>
      <c r="F11" s="83" t="e">
        <f t="shared" si="1"/>
        <v>#DIV/0!</v>
      </c>
      <c r="G11" s="5">
        <v>9.8620000000000001</v>
      </c>
      <c r="H11" s="5">
        <v>9.9830000000000005</v>
      </c>
      <c r="I11" s="5">
        <v>9.8620000000000001</v>
      </c>
      <c r="J11" s="84">
        <f t="shared" ref="J11:J21" si="2">AVERAGE(G11:I11)</f>
        <v>9.902333333333333</v>
      </c>
      <c r="K11" s="84">
        <f t="shared" ref="K11:K21" si="3">_xlfn.STDEV.S(G11:I11)</f>
        <v>6.9859382571944975E-2</v>
      </c>
      <c r="L11" s="5">
        <v>9.7940000000000005</v>
      </c>
      <c r="M11" s="5">
        <v>9.9830000000000005</v>
      </c>
      <c r="N11" s="5">
        <v>9.6910000000000007</v>
      </c>
      <c r="O11" s="84">
        <f t="shared" ref="O11:O21" si="4">AVERAGE(L11:N11)</f>
        <v>9.8226666666666684</v>
      </c>
      <c r="P11" s="84">
        <f t="shared" ref="P11:P21" si="5">_xlfn.STDEV.S(L11:N11)</f>
        <v>0.14809568978647997</v>
      </c>
      <c r="Q11" s="5">
        <v>4.8879999999999999</v>
      </c>
      <c r="R11" s="5">
        <v>5.0330000000000004</v>
      </c>
      <c r="S11" s="5">
        <v>4.9720000000000004</v>
      </c>
      <c r="T11" s="85">
        <f t="shared" ref="T11:T21" si="6">AVERAGE(Q11:S11)</f>
        <v>4.9643333333333333</v>
      </c>
      <c r="U11" s="85">
        <f t="shared" ref="U11:U21" si="7">_xlfn.STDEV.S(Q11:S11)</f>
        <v>7.2803388199543087E-2</v>
      </c>
      <c r="V11" s="85">
        <f t="shared" ref="V11:V21" si="8">J11*O11*T11/1000</f>
        <v>0.48286739671362972</v>
      </c>
      <c r="W11" s="125"/>
      <c r="X11" s="125"/>
      <c r="Y11" s="88"/>
      <c r="Z11" s="89"/>
      <c r="AA11" s="91"/>
      <c r="AB11" s="57"/>
      <c r="AC11" s="56"/>
      <c r="AD11" s="56"/>
      <c r="AE11" s="56"/>
      <c r="AF11" s="56"/>
    </row>
    <row r="12" spans="1:32" x14ac:dyDescent="0.45">
      <c r="A12" s="80">
        <v>4</v>
      </c>
      <c r="B12" s="15">
        <v>0.47360000000000002</v>
      </c>
      <c r="C12" s="83"/>
      <c r="D12" s="83"/>
      <c r="E12" s="83">
        <f t="shared" si="0"/>
        <v>0.47360000000000002</v>
      </c>
      <c r="F12" s="83" t="e">
        <f t="shared" si="1"/>
        <v>#DIV/0!</v>
      </c>
      <c r="G12" s="5">
        <v>9.7110000000000003</v>
      </c>
      <c r="H12" s="5">
        <v>9.8650000000000002</v>
      </c>
      <c r="I12" s="5">
        <v>9.7070000000000007</v>
      </c>
      <c r="J12" s="84">
        <f t="shared" si="2"/>
        <v>9.761000000000001</v>
      </c>
      <c r="K12" s="84">
        <f t="shared" si="3"/>
        <v>9.0088845036441476E-2</v>
      </c>
      <c r="L12" s="5">
        <v>9.6549999999999994</v>
      </c>
      <c r="M12" s="5">
        <v>9.8970000000000002</v>
      </c>
      <c r="N12" s="5">
        <v>9.7249999999999996</v>
      </c>
      <c r="O12" s="84">
        <f t="shared" si="4"/>
        <v>9.7590000000000003</v>
      </c>
      <c r="P12" s="84">
        <f t="shared" si="5"/>
        <v>0.12453112060846522</v>
      </c>
      <c r="Q12" s="5">
        <v>4.8490000000000002</v>
      </c>
      <c r="R12" s="5">
        <v>4.875</v>
      </c>
      <c r="S12" s="5">
        <v>5.0819999999999999</v>
      </c>
      <c r="T12" s="85">
        <f t="shared" si="6"/>
        <v>4.9353333333333333</v>
      </c>
      <c r="U12" s="85">
        <f t="shared" si="7"/>
        <v>0.12768059105961757</v>
      </c>
      <c r="V12" s="85">
        <f t="shared" si="8"/>
        <v>0.47012800359800005</v>
      </c>
      <c r="W12" s="125"/>
      <c r="X12" s="125"/>
      <c r="Y12" s="88"/>
      <c r="Z12" s="89"/>
      <c r="AA12" s="91"/>
      <c r="AB12" s="55"/>
      <c r="AC12" s="55"/>
      <c r="AD12" s="55"/>
      <c r="AE12" s="55"/>
      <c r="AF12" s="55"/>
    </row>
    <row r="13" spans="1:32" x14ac:dyDescent="0.45">
      <c r="A13" s="80">
        <v>6</v>
      </c>
      <c r="B13" s="15">
        <v>0.46700000000000003</v>
      </c>
      <c r="C13" s="83"/>
      <c r="D13" s="83"/>
      <c r="E13" s="83">
        <f>AVERAGE(B13:D13)</f>
        <v>0.46700000000000003</v>
      </c>
      <c r="F13" s="83" t="e">
        <f>_xlfn.STDEV.S(B13:D13)</f>
        <v>#DIV/0!</v>
      </c>
      <c r="G13" s="5">
        <v>9.6440000000000001</v>
      </c>
      <c r="H13" s="5">
        <v>9.7560000000000002</v>
      </c>
      <c r="I13" s="5">
        <v>9.6129999999999995</v>
      </c>
      <c r="J13" s="84">
        <f t="shared" si="2"/>
        <v>9.6709999999999994</v>
      </c>
      <c r="K13" s="84">
        <f t="shared" si="3"/>
        <v>7.5226325179421349E-2</v>
      </c>
      <c r="L13" s="5">
        <v>9.6679999999999993</v>
      </c>
      <c r="M13" s="5">
        <v>9.8000000000000007</v>
      </c>
      <c r="N13" s="5">
        <v>9.6989999999999998</v>
      </c>
      <c r="O13" s="84">
        <f t="shared" si="4"/>
        <v>9.7223333333333333</v>
      </c>
      <c r="P13" s="84">
        <f t="shared" si="5"/>
        <v>6.902415036299564E-2</v>
      </c>
      <c r="Q13" s="5">
        <v>4.9710000000000001</v>
      </c>
      <c r="R13" s="5">
        <v>4.8719999999999999</v>
      </c>
      <c r="S13" s="5">
        <v>4.9429999999999996</v>
      </c>
      <c r="T13" s="85">
        <f t="shared" si="6"/>
        <v>4.9286666666666665</v>
      </c>
      <c r="U13" s="85">
        <f t="shared" si="7"/>
        <v>5.1032669275017727E-2</v>
      </c>
      <c r="V13" s="85">
        <f t="shared" si="8"/>
        <v>0.46341633408911104</v>
      </c>
      <c r="W13" s="125"/>
      <c r="X13" s="125"/>
      <c r="Y13" s="88"/>
      <c r="Z13" s="89"/>
      <c r="AA13" s="91"/>
      <c r="AB13" s="55"/>
      <c r="AC13" s="55"/>
      <c r="AD13" s="55"/>
      <c r="AE13" s="55"/>
      <c r="AF13" s="55"/>
    </row>
    <row r="14" spans="1:32" x14ac:dyDescent="0.45">
      <c r="A14" s="80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125"/>
      <c r="X14" s="125"/>
      <c r="Y14" s="88"/>
      <c r="Z14" s="89"/>
      <c r="AA14" s="92"/>
    </row>
    <row r="15" spans="1:32" x14ac:dyDescent="0.45">
      <c r="A15" s="80">
        <v>24</v>
      </c>
      <c r="B15" s="15">
        <v>0.46079999999999999</v>
      </c>
      <c r="C15" s="83"/>
      <c r="D15" s="83"/>
      <c r="E15" s="83">
        <f t="shared" si="0"/>
        <v>0.46079999999999999</v>
      </c>
      <c r="F15" s="83" t="e">
        <f t="shared" si="1"/>
        <v>#DIV/0!</v>
      </c>
      <c r="G15" s="9">
        <v>9.5109999999999992</v>
      </c>
      <c r="H15" s="9">
        <v>9.6590000000000007</v>
      </c>
      <c r="I15" s="9">
        <v>9.6110000000000007</v>
      </c>
      <c r="J15" s="84">
        <f t="shared" si="2"/>
        <v>9.5936666666666675</v>
      </c>
      <c r="K15" s="84">
        <f t="shared" si="3"/>
        <v>7.550717405209556E-2</v>
      </c>
      <c r="L15" s="15">
        <v>9.5660000000000007</v>
      </c>
      <c r="M15" s="15">
        <v>9.8780000000000001</v>
      </c>
      <c r="N15" s="15">
        <v>9.6780000000000008</v>
      </c>
      <c r="O15" s="84">
        <f t="shared" si="4"/>
        <v>9.7073333333333345</v>
      </c>
      <c r="P15" s="84">
        <f t="shared" si="5"/>
        <v>0.1580548428025324</v>
      </c>
      <c r="Q15" s="15">
        <v>4.9370000000000003</v>
      </c>
      <c r="R15" s="15">
        <v>4.9260000000000002</v>
      </c>
      <c r="S15" s="15">
        <v>4.9420000000000002</v>
      </c>
      <c r="T15" s="85">
        <f t="shared" si="6"/>
        <v>4.9349999999999996</v>
      </c>
      <c r="U15" s="85">
        <f t="shared" si="7"/>
        <v>8.1853527718724704E-3</v>
      </c>
      <c r="V15" s="85">
        <f t="shared" si="8"/>
        <v>0.45959122129666669</v>
      </c>
      <c r="W15" s="125"/>
      <c r="X15" s="125"/>
      <c r="Y15" s="88"/>
      <c r="Z15" s="89"/>
      <c r="AA15" s="92"/>
    </row>
    <row r="16" spans="1:32" x14ac:dyDescent="0.45">
      <c r="A16" s="80">
        <v>48</v>
      </c>
      <c r="B16" s="15">
        <v>0.46229999999999999</v>
      </c>
      <c r="C16" s="83"/>
      <c r="D16" s="83"/>
      <c r="E16" s="83">
        <f t="shared" si="0"/>
        <v>0.46229999999999999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7"/>
      <c r="Y16" s="88"/>
      <c r="Z16" s="89"/>
      <c r="AA16" s="92"/>
    </row>
    <row r="17" spans="1:28" x14ac:dyDescent="0.45">
      <c r="A17" s="80">
        <v>72</v>
      </c>
      <c r="B17" s="15">
        <v>0.4632</v>
      </c>
      <c r="C17" s="83"/>
      <c r="D17" s="83"/>
      <c r="E17" s="83">
        <f t="shared" si="0"/>
        <v>0.4632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7"/>
      <c r="Y17" s="88"/>
      <c r="Z17" s="89"/>
      <c r="AA17" s="92"/>
    </row>
    <row r="18" spans="1:28" x14ac:dyDescent="0.45">
      <c r="A18" s="80">
        <v>96</v>
      </c>
      <c r="B18" s="15">
        <v>0.46250000000000002</v>
      </c>
      <c r="C18" s="83"/>
      <c r="D18" s="83"/>
      <c r="E18" s="83">
        <f t="shared" si="0"/>
        <v>0.46250000000000002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7"/>
      <c r="Y18" s="88"/>
      <c r="Z18" s="89"/>
      <c r="AA18" s="92"/>
    </row>
    <row r="19" spans="1:28" x14ac:dyDescent="0.45">
      <c r="A19" s="80">
        <v>120</v>
      </c>
      <c r="B19" s="15">
        <v>0.46200000000000002</v>
      </c>
      <c r="C19" s="83"/>
      <c r="D19" s="83"/>
      <c r="E19" s="83">
        <f t="shared" si="0"/>
        <v>0.46200000000000002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7"/>
      <c r="Y19" s="88"/>
      <c r="Z19" s="89"/>
      <c r="AA19" s="92"/>
    </row>
    <row r="20" spans="1:28" x14ac:dyDescent="0.45">
      <c r="A20" s="80">
        <v>144</v>
      </c>
      <c r="B20" s="15">
        <v>0.45900000000000002</v>
      </c>
      <c r="C20" s="83"/>
      <c r="D20" s="83"/>
      <c r="E20" s="83">
        <f t="shared" si="0"/>
        <v>0.45900000000000002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7"/>
      <c r="Y20" s="88"/>
      <c r="Z20" s="89"/>
      <c r="AA20" s="92"/>
    </row>
    <row r="21" spans="1:28" x14ac:dyDescent="0.45">
      <c r="A21" s="80">
        <v>168</v>
      </c>
      <c r="B21" s="15">
        <v>0.46</v>
      </c>
      <c r="C21" s="83"/>
      <c r="D21" s="83"/>
      <c r="E21" s="83">
        <f t="shared" si="0"/>
        <v>0.46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7"/>
      <c r="Y21" s="88"/>
      <c r="Z21" s="89"/>
      <c r="AA21" s="92"/>
    </row>
    <row r="22" spans="1:28" x14ac:dyDescent="0.45">
      <c r="A22" s="80"/>
      <c r="B22" s="83"/>
      <c r="C22" s="83"/>
      <c r="D22" s="83"/>
      <c r="E22" s="83"/>
      <c r="F22" s="83"/>
      <c r="G22" s="82"/>
      <c r="H22" s="82"/>
      <c r="I22" s="82"/>
      <c r="J22" s="84"/>
      <c r="K22" s="84"/>
      <c r="L22" s="82"/>
      <c r="M22" s="82"/>
      <c r="N22" s="82"/>
      <c r="O22" s="84"/>
      <c r="P22" s="84"/>
      <c r="Q22" s="82"/>
      <c r="R22" s="82"/>
      <c r="S22" s="82"/>
      <c r="T22" s="85"/>
      <c r="U22" s="85"/>
      <c r="V22" s="85"/>
      <c r="W22" s="87"/>
      <c r="X22" s="87"/>
      <c r="Y22" s="88"/>
      <c r="Z22" s="89"/>
      <c r="AA22" s="92"/>
    </row>
    <row r="23" spans="1:28" x14ac:dyDescent="0.45">
      <c r="A23" s="80"/>
      <c r="B23" s="83"/>
      <c r="C23" s="83"/>
      <c r="D23" s="83"/>
      <c r="E23" s="83"/>
      <c r="F23" s="83"/>
      <c r="G23" s="82"/>
      <c r="H23" s="82"/>
      <c r="I23" s="82"/>
      <c r="J23" s="16">
        <f>(J15-J10)/J10*100</f>
        <v>-5.5865371998425326</v>
      </c>
      <c r="K23" s="16"/>
      <c r="L23" s="16"/>
      <c r="M23" s="16"/>
      <c r="N23" s="16"/>
      <c r="O23" s="16">
        <f>(O15-O10)/O10*100</f>
        <v>-4.7896165037434022</v>
      </c>
      <c r="P23" s="16"/>
      <c r="Q23" s="16"/>
      <c r="R23" s="16"/>
      <c r="S23" s="16"/>
      <c r="T23" s="16">
        <f>(T15-T10)/T10*100</f>
        <v>-3.9322561806501843</v>
      </c>
      <c r="U23" s="16"/>
      <c r="V23" s="16">
        <f>(V15-V10)/V10*100</f>
        <v>-13.643340914860968</v>
      </c>
      <c r="W23" s="87"/>
      <c r="X23" s="87"/>
      <c r="Y23" s="88"/>
      <c r="Z23" s="89"/>
      <c r="AA23" s="92"/>
    </row>
    <row r="24" spans="1:28" x14ac:dyDescent="0.45">
      <c r="A24" s="80"/>
      <c r="B24" s="83"/>
      <c r="C24" s="83"/>
      <c r="D24" s="83"/>
      <c r="E24" s="83"/>
      <c r="F24" s="83"/>
      <c r="G24" s="82"/>
      <c r="H24" s="82"/>
      <c r="I24" s="82"/>
      <c r="J24" s="84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127"/>
      <c r="V24" s="86"/>
      <c r="W24" s="131"/>
      <c r="X24" s="124"/>
      <c r="Y24" s="126"/>
      <c r="Z24" s="89"/>
      <c r="AA24" s="92"/>
    </row>
    <row r="25" spans="1:28" x14ac:dyDescent="0.45">
      <c r="I25" s="12"/>
      <c r="J25" s="12"/>
      <c r="K25" s="127"/>
      <c r="L25" s="129"/>
      <c r="M25" s="129"/>
      <c r="N25" s="129"/>
      <c r="O25" s="129"/>
      <c r="P25" s="127"/>
      <c r="Q25" s="129"/>
      <c r="R25" s="129"/>
      <c r="S25" s="129"/>
      <c r="T25" s="129"/>
      <c r="U25" s="127"/>
      <c r="V25" s="12"/>
      <c r="W25" s="131"/>
      <c r="X25" s="124"/>
      <c r="Y25" s="12"/>
      <c r="Z25" s="12"/>
    </row>
    <row r="26" spans="1:28" x14ac:dyDescent="0.45">
      <c r="A26" s="4"/>
      <c r="B26" s="4"/>
      <c r="C26" s="4"/>
      <c r="D26" s="47"/>
      <c r="E26" s="32"/>
      <c r="F26" s="50"/>
      <c r="G26" s="50"/>
      <c r="H26" s="50"/>
      <c r="I26" s="49"/>
      <c r="J26" s="49"/>
      <c r="K26" s="127"/>
      <c r="L26" s="125"/>
      <c r="M26" s="125"/>
      <c r="N26" s="125"/>
      <c r="O26" s="125"/>
      <c r="P26" s="127"/>
      <c r="Q26" s="125"/>
      <c r="R26" s="125"/>
      <c r="S26" s="125"/>
      <c r="T26" s="125"/>
      <c r="U26" s="127"/>
      <c r="V26" s="49"/>
      <c r="W26" s="131"/>
      <c r="X26" s="124"/>
      <c r="Y26" s="49"/>
      <c r="Z26" s="49"/>
      <c r="AA26" s="4"/>
      <c r="AB26" s="4"/>
    </row>
    <row r="27" spans="1:28" x14ac:dyDescent="0.45">
      <c r="A27" s="4"/>
      <c r="B27" s="15"/>
      <c r="C27" s="15"/>
      <c r="D27" s="32"/>
      <c r="E27" s="51"/>
      <c r="F27" s="32"/>
      <c r="G27" s="32"/>
      <c r="H27" s="32"/>
      <c r="I27" s="15"/>
      <c r="J27" s="15"/>
      <c r="K27" s="127"/>
      <c r="L27" s="130"/>
      <c r="M27" s="130"/>
      <c r="N27" s="130"/>
      <c r="O27" s="130"/>
      <c r="P27" s="127"/>
      <c r="Q27" s="130"/>
      <c r="R27" s="130"/>
      <c r="S27" s="130"/>
      <c r="T27" s="130"/>
      <c r="U27" s="127"/>
      <c r="V27" s="15"/>
      <c r="W27" s="131"/>
      <c r="X27" s="124"/>
      <c r="Y27" s="4"/>
      <c r="Z27" s="4"/>
      <c r="AA27" s="4"/>
      <c r="AB27" s="4"/>
    </row>
    <row r="28" spans="1:28" x14ac:dyDescent="0.45">
      <c r="A28" s="4"/>
      <c r="B28" s="15"/>
      <c r="C28" s="15"/>
      <c r="D28" s="32"/>
      <c r="E28" s="32"/>
      <c r="F28" s="25"/>
      <c r="G28" s="25"/>
      <c r="H28" s="25"/>
      <c r="I28" s="9"/>
      <c r="J28" s="9"/>
      <c r="K28" s="127"/>
      <c r="L28" s="130"/>
      <c r="M28" s="130"/>
      <c r="N28" s="130"/>
      <c r="O28" s="130"/>
      <c r="P28" s="127"/>
      <c r="Q28" s="130"/>
      <c r="R28" s="130"/>
      <c r="S28" s="130"/>
      <c r="T28" s="130"/>
      <c r="U28" s="127"/>
      <c r="V28" s="15"/>
      <c r="W28" s="131"/>
      <c r="X28" s="124"/>
      <c r="Y28" s="4"/>
      <c r="Z28" s="4"/>
      <c r="AA28" s="4"/>
      <c r="AB28" s="4"/>
    </row>
    <row r="29" spans="1:28" x14ac:dyDescent="0.45">
      <c r="E29" s="47"/>
      <c r="F29" s="25"/>
      <c r="G29" s="25"/>
      <c r="H29" s="25"/>
      <c r="I29" s="9"/>
      <c r="J29" s="9"/>
      <c r="K29" s="127"/>
      <c r="L29" s="130"/>
      <c r="M29" s="130"/>
      <c r="N29" s="130"/>
      <c r="O29" s="130"/>
      <c r="P29" s="127"/>
      <c r="Q29" s="130"/>
      <c r="R29" s="130"/>
      <c r="S29" s="130"/>
      <c r="T29" s="130"/>
      <c r="U29" s="127"/>
      <c r="V29" s="4"/>
      <c r="W29" s="131"/>
      <c r="X29" s="124"/>
      <c r="Y29" s="4"/>
      <c r="Z29" s="4"/>
      <c r="AA29" s="4"/>
      <c r="AB29" s="4"/>
    </row>
    <row r="30" spans="1:28" x14ac:dyDescent="0.45">
      <c r="F30" s="9"/>
      <c r="G30" s="9"/>
      <c r="H30" s="9"/>
      <c r="I30" s="9"/>
      <c r="J30" s="9"/>
    </row>
    <row r="31" spans="1:28" x14ac:dyDescent="0.45">
      <c r="F31" s="9"/>
      <c r="G31" s="9"/>
      <c r="H31" s="9"/>
      <c r="I31" s="9"/>
      <c r="J31" s="9"/>
    </row>
    <row r="32" spans="1:28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  <row r="40" spans="6:10" x14ac:dyDescent="0.45">
      <c r="F40" s="9"/>
      <c r="G40" s="9"/>
      <c r="H40" s="9"/>
      <c r="I40" s="9"/>
      <c r="J40" s="9"/>
    </row>
    <row r="41" spans="6:10" x14ac:dyDescent="0.45">
      <c r="F41" s="9"/>
      <c r="G41" s="9"/>
      <c r="H41" s="9"/>
      <c r="I41" s="9"/>
      <c r="J41" s="9"/>
    </row>
  </sheetData>
  <mergeCells count="6">
    <mergeCell ref="Q8:U8"/>
    <mergeCell ref="A7:V7"/>
    <mergeCell ref="B8:F8"/>
    <mergeCell ref="Y7:AA7"/>
    <mergeCell ref="G8:K8"/>
    <mergeCell ref="L8:P8"/>
  </mergeCells>
  <hyperlinks>
    <hyperlink ref="A1" location="'Sample List'!A1" display="'Sample List'!A1" xr:uid="{00000000-0004-0000-0300-000000000000}"/>
    <hyperlink ref="B1" location="'Calculations file'!A1" display="'Calculations file'!A1" xr:uid="{00000000-0004-0000-0300-000001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E41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3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3" t="s">
        <v>82</v>
      </c>
      <c r="B1" s="94" t="s">
        <v>83</v>
      </c>
      <c r="C1" s="7"/>
    </row>
    <row r="2" spans="1:31" ht="14.1" x14ac:dyDescent="0.5">
      <c r="A2" s="1" t="s">
        <v>109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4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Z4" s="58"/>
      <c r="AA4" s="58"/>
      <c r="AB4" s="58"/>
      <c r="AC4" s="58"/>
      <c r="AD4" s="58"/>
      <c r="AE4" s="58"/>
    </row>
    <row r="5" spans="1:31" x14ac:dyDescent="0.45">
      <c r="A5" s="4" t="s">
        <v>22</v>
      </c>
      <c r="B5" s="8">
        <v>44203</v>
      </c>
      <c r="C5" s="72">
        <v>0.43541666666666662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Z5" s="19"/>
      <c r="AA5" s="56"/>
      <c r="AB5" s="56"/>
      <c r="AC5" s="56"/>
      <c r="AD5" s="56"/>
      <c r="AE5" s="56"/>
    </row>
    <row r="6" spans="1:31" ht="14.1" x14ac:dyDescent="0.5">
      <c r="L6" s="1"/>
      <c r="M6" s="1"/>
      <c r="N6" s="1"/>
      <c r="O6" s="1"/>
      <c r="P6" s="1"/>
      <c r="Q6" s="23"/>
      <c r="Z6" s="19"/>
      <c r="AA6" s="56"/>
      <c r="AB6" s="56"/>
      <c r="AC6" s="56"/>
      <c r="AD6" s="57"/>
      <c r="AE6" s="57"/>
    </row>
    <row r="7" spans="1:31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C7" s="56"/>
      <c r="AD7" s="57"/>
      <c r="AE7" s="57"/>
    </row>
    <row r="8" spans="1:31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C8" s="56"/>
      <c r="AD8" s="57"/>
      <c r="AE8" s="57"/>
    </row>
    <row r="9" spans="1:31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C9" s="56"/>
      <c r="AD9" s="57"/>
      <c r="AE9" s="57"/>
    </row>
    <row r="10" spans="1:31" x14ac:dyDescent="0.45">
      <c r="A10" s="80">
        <v>0</v>
      </c>
      <c r="B10" s="15">
        <v>0.55700000000000005</v>
      </c>
      <c r="C10" s="83"/>
      <c r="D10" s="83"/>
      <c r="E10" s="83">
        <f t="shared" ref="E10:E21" si="0">AVERAGE(B10:D10)</f>
        <v>0.55700000000000005</v>
      </c>
      <c r="F10" s="83" t="e">
        <f t="shared" ref="F10:F21" si="1">_xlfn.STDEV.S(B10:D10)</f>
        <v>#DIV/0!</v>
      </c>
      <c r="G10" s="5">
        <v>10.288</v>
      </c>
      <c r="H10" s="5">
        <v>10.374000000000001</v>
      </c>
      <c r="I10" s="5">
        <v>10.175000000000001</v>
      </c>
      <c r="J10" s="84">
        <f>AVERAGE(G10:I10)</f>
        <v>10.279</v>
      </c>
      <c r="K10" s="84">
        <f>_xlfn.STDEV.S(G10:I10)</f>
        <v>9.9804809503349995E-2</v>
      </c>
      <c r="L10" s="5">
        <v>10.234999999999999</v>
      </c>
      <c r="M10" s="5">
        <v>10.449</v>
      </c>
      <c r="N10" s="5">
        <v>10.308999999999999</v>
      </c>
      <c r="O10" s="84">
        <f>AVERAGE(L10:N10)</f>
        <v>10.330999999999998</v>
      </c>
      <c r="P10" s="84">
        <f>_xlfn.STDEV.S(L10:N10)</f>
        <v>0.10868302535354844</v>
      </c>
      <c r="Q10" s="5">
        <v>5.2919999999999998</v>
      </c>
      <c r="R10" s="5">
        <v>5.3410000000000002</v>
      </c>
      <c r="S10" s="5">
        <v>5.3289999999999997</v>
      </c>
      <c r="T10" s="85">
        <f>AVERAGE(Q10:S10)</f>
        <v>5.3206666666666669</v>
      </c>
      <c r="U10" s="85">
        <f>_xlfn.STDEV.S(Q10:S10)</f>
        <v>2.5540817005987499E-2</v>
      </c>
      <c r="V10" s="85">
        <f>J10*O10*T10/1000</f>
        <v>0.56501409157933324</v>
      </c>
      <c r="W10" s="87"/>
      <c r="X10" s="88"/>
      <c r="Y10" s="89"/>
      <c r="Z10" s="90"/>
      <c r="AA10" s="56"/>
      <c r="AB10" s="56"/>
      <c r="AC10" s="56"/>
      <c r="AD10" s="57"/>
      <c r="AE10" s="57"/>
    </row>
    <row r="11" spans="1:31" x14ac:dyDescent="0.45">
      <c r="A11" s="80">
        <v>2</v>
      </c>
      <c r="B11" s="15">
        <v>0.4879</v>
      </c>
      <c r="C11" s="83"/>
      <c r="D11" s="83"/>
      <c r="E11" s="83">
        <f t="shared" si="0"/>
        <v>0.4879</v>
      </c>
      <c r="F11" s="83" t="e">
        <f t="shared" si="1"/>
        <v>#DIV/0!</v>
      </c>
      <c r="G11" s="5">
        <v>9.7420000000000009</v>
      </c>
      <c r="H11" s="5">
        <v>9.8450000000000006</v>
      </c>
      <c r="I11" s="5">
        <v>9.7070000000000007</v>
      </c>
      <c r="J11" s="84">
        <f t="shared" ref="J11:J21" si="2">AVERAGE(G11:I11)</f>
        <v>9.7646666666666686</v>
      </c>
      <c r="K11" s="84">
        <f t="shared" ref="K11:K21" si="3">_xlfn.STDEV.S(G11:I11)</f>
        <v>7.1737949046047605E-2</v>
      </c>
      <c r="L11" s="5">
        <v>9.7929999999999993</v>
      </c>
      <c r="M11" s="5">
        <v>9.9309999999999992</v>
      </c>
      <c r="N11" s="5">
        <v>9.8450000000000006</v>
      </c>
      <c r="O11" s="84">
        <f t="shared" ref="O11:O21" si="4">AVERAGE(L11:N11)</f>
        <v>9.8563333333333318</v>
      </c>
      <c r="P11" s="84">
        <f t="shared" ref="P11:P21" si="5">_xlfn.STDEV.S(L11:N11)</f>
        <v>6.9694571763755819E-2</v>
      </c>
      <c r="Q11" s="5">
        <v>4.95</v>
      </c>
      <c r="R11" s="5">
        <v>4.9809999999999999</v>
      </c>
      <c r="S11" s="5">
        <v>5.1369999999999996</v>
      </c>
      <c r="T11" s="85">
        <f t="shared" ref="T11:T21" si="6">AVERAGE(Q11:S11)</f>
        <v>5.0226666666666668</v>
      </c>
      <c r="U11" s="85">
        <f t="shared" ref="U11:U21" si="7">_xlfn.STDEV.S(Q11:S11)</f>
        <v>0.10022142152919843</v>
      </c>
      <c r="V11" s="85">
        <f t="shared" ref="V11:V21" si="8">J11*O11*T11/1000</f>
        <v>0.48340057412770376</v>
      </c>
      <c r="W11" s="87"/>
      <c r="X11" s="88"/>
      <c r="Y11" s="89"/>
      <c r="Z11" s="91"/>
      <c r="AA11" s="57"/>
      <c r="AB11" s="56"/>
      <c r="AC11" s="56"/>
      <c r="AD11" s="56"/>
      <c r="AE11" s="56"/>
    </row>
    <row r="12" spans="1:31" x14ac:dyDescent="0.45">
      <c r="A12" s="80">
        <v>4</v>
      </c>
      <c r="B12" s="15">
        <v>0.47139999999999999</v>
      </c>
      <c r="C12" s="83"/>
      <c r="D12" s="83"/>
      <c r="E12" s="83">
        <f t="shared" si="0"/>
        <v>0.47139999999999999</v>
      </c>
      <c r="F12" s="83" t="e">
        <f t="shared" si="1"/>
        <v>#DIV/0!</v>
      </c>
      <c r="G12" s="5">
        <v>9.7240000000000002</v>
      </c>
      <c r="H12" s="5">
        <v>9.8989999999999991</v>
      </c>
      <c r="I12" s="5">
        <v>9.6940000000000008</v>
      </c>
      <c r="J12" s="84">
        <f t="shared" si="2"/>
        <v>9.772333333333334</v>
      </c>
      <c r="K12" s="84">
        <f t="shared" si="3"/>
        <v>0.11071735786828164</v>
      </c>
      <c r="L12" s="5">
        <v>9.673</v>
      </c>
      <c r="M12" s="5">
        <v>9.9659999999999993</v>
      </c>
      <c r="N12" s="5">
        <v>9.8279999999999994</v>
      </c>
      <c r="O12" s="84">
        <f t="shared" si="4"/>
        <v>9.8223333333333329</v>
      </c>
      <c r="P12" s="84">
        <f t="shared" si="5"/>
        <v>0.14658217263137158</v>
      </c>
      <c r="Q12" s="5">
        <v>4.8369999999999997</v>
      </c>
      <c r="R12" s="5">
        <v>4.8250000000000002</v>
      </c>
      <c r="S12" s="5">
        <v>4.8319999999999999</v>
      </c>
      <c r="T12" s="85">
        <f t="shared" si="6"/>
        <v>4.8313333333333333</v>
      </c>
      <c r="U12" s="85">
        <f t="shared" si="7"/>
        <v>6.0277137733414868E-3</v>
      </c>
      <c r="V12" s="85">
        <f t="shared" si="8"/>
        <v>0.46374575041725924</v>
      </c>
      <c r="W12" s="87"/>
      <c r="X12" s="88"/>
      <c r="Y12" s="89"/>
      <c r="Z12" s="91"/>
      <c r="AA12" s="55"/>
      <c r="AB12" s="55"/>
      <c r="AC12" s="55"/>
      <c r="AD12" s="55"/>
      <c r="AE12" s="55"/>
    </row>
    <row r="13" spans="1:31" x14ac:dyDescent="0.45">
      <c r="A13" s="80">
        <v>6</v>
      </c>
      <c r="B13" s="15">
        <v>0.46779999999999999</v>
      </c>
      <c r="C13" s="83"/>
      <c r="D13" s="83"/>
      <c r="E13" s="83">
        <f t="shared" si="0"/>
        <v>0.46779999999999999</v>
      </c>
      <c r="F13" s="83" t="e">
        <f t="shared" si="1"/>
        <v>#DIV/0!</v>
      </c>
      <c r="G13" s="5">
        <v>9.5459999999999994</v>
      </c>
      <c r="H13" s="5">
        <v>9.7189999999999994</v>
      </c>
      <c r="I13" s="5">
        <v>9.6170000000000009</v>
      </c>
      <c r="J13" s="84">
        <f t="shared" si="2"/>
        <v>9.6273333333333344</v>
      </c>
      <c r="K13" s="84">
        <f t="shared" si="3"/>
        <v>8.6961677383392985E-2</v>
      </c>
      <c r="L13" s="5">
        <v>9.7289999999999992</v>
      </c>
      <c r="M13" s="5">
        <v>9.8539999999999992</v>
      </c>
      <c r="N13" s="5">
        <v>9.8989999999999991</v>
      </c>
      <c r="O13" s="84">
        <f t="shared" si="4"/>
        <v>9.8273333333333337</v>
      </c>
      <c r="P13" s="84">
        <f t="shared" si="5"/>
        <v>8.8081401744825386E-2</v>
      </c>
      <c r="Q13" s="5">
        <v>4.843</v>
      </c>
      <c r="R13" s="5">
        <v>4.867</v>
      </c>
      <c r="S13" s="5">
        <v>4.8849999999999998</v>
      </c>
      <c r="T13" s="85">
        <f t="shared" si="6"/>
        <v>4.8650000000000002</v>
      </c>
      <c r="U13" s="85">
        <f t="shared" si="7"/>
        <v>2.1071307505705392E-2</v>
      </c>
      <c r="V13" s="85">
        <f t="shared" si="8"/>
        <v>0.46028258202888894</v>
      </c>
      <c r="W13" s="87"/>
      <c r="X13" s="88"/>
      <c r="Y13" s="89"/>
      <c r="Z13" s="91"/>
      <c r="AA13" s="55"/>
      <c r="AB13" s="55"/>
      <c r="AC13" s="55"/>
      <c r="AD13" s="55"/>
      <c r="AE13" s="55"/>
    </row>
    <row r="14" spans="1:31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31" x14ac:dyDescent="0.45">
      <c r="A15" s="80">
        <v>24</v>
      </c>
      <c r="B15" s="15">
        <v>0.45879999999999999</v>
      </c>
      <c r="C15" s="83"/>
      <c r="D15" s="83"/>
      <c r="E15" s="83">
        <f t="shared" si="0"/>
        <v>0.45879999999999999</v>
      </c>
      <c r="F15" s="83" t="e">
        <f t="shared" si="1"/>
        <v>#DIV/0!</v>
      </c>
      <c r="G15" s="9">
        <v>9.5950000000000006</v>
      </c>
      <c r="H15" s="9">
        <v>9.6880000000000006</v>
      </c>
      <c r="I15" s="9">
        <v>9.6460000000000008</v>
      </c>
      <c r="J15" s="84">
        <f t="shared" si="2"/>
        <v>9.6430000000000007</v>
      </c>
      <c r="K15" s="84">
        <f t="shared" si="3"/>
        <v>4.6572524088780064E-2</v>
      </c>
      <c r="L15" s="15">
        <v>9.6850000000000005</v>
      </c>
      <c r="M15" s="15">
        <v>9.8930000000000007</v>
      </c>
      <c r="N15" s="15">
        <v>9.8529999999999998</v>
      </c>
      <c r="O15" s="84">
        <f t="shared" si="4"/>
        <v>9.8103333333333342</v>
      </c>
      <c r="P15" s="84">
        <f t="shared" si="5"/>
        <v>0.11036907779506594</v>
      </c>
      <c r="Q15" s="15">
        <v>4.8440000000000003</v>
      </c>
      <c r="R15" s="15">
        <v>4.8920000000000003</v>
      </c>
      <c r="S15" s="15">
        <v>4.883</v>
      </c>
      <c r="T15" s="85">
        <f t="shared" si="6"/>
        <v>4.8730000000000002</v>
      </c>
      <c r="U15" s="85">
        <f t="shared" si="7"/>
        <v>2.5514701644346105E-2</v>
      </c>
      <c r="V15" s="85">
        <f t="shared" si="8"/>
        <v>0.46099088903633345</v>
      </c>
      <c r="W15" s="87"/>
      <c r="X15" s="88"/>
      <c r="Y15" s="89"/>
      <c r="Z15" s="92"/>
    </row>
    <row r="16" spans="1:31" x14ac:dyDescent="0.45">
      <c r="A16" s="80">
        <v>48</v>
      </c>
      <c r="B16" s="15">
        <v>0.46039999999999998</v>
      </c>
      <c r="C16" s="83"/>
      <c r="D16" s="83"/>
      <c r="E16" s="83">
        <f>AVERAGE(B16:D16)</f>
        <v>0.46039999999999998</v>
      </c>
      <c r="F16" s="83" t="e">
        <f>_xlfn.STDEV.S(B16:D16)</f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7" x14ac:dyDescent="0.45">
      <c r="A17" s="80">
        <v>72</v>
      </c>
      <c r="B17" s="15">
        <v>0.46039999999999998</v>
      </c>
      <c r="C17" s="83"/>
      <c r="D17" s="83"/>
      <c r="E17" s="83">
        <f t="shared" si="0"/>
        <v>0.46039999999999998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7" x14ac:dyDescent="0.45">
      <c r="A18" s="80">
        <v>96</v>
      </c>
      <c r="B18" s="15">
        <v>0.45979999999999999</v>
      </c>
      <c r="C18" s="83"/>
      <c r="D18" s="83"/>
      <c r="E18" s="83">
        <f t="shared" si="0"/>
        <v>0.45979999999999999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7" x14ac:dyDescent="0.45">
      <c r="A19" s="80">
        <v>120</v>
      </c>
      <c r="B19" s="15">
        <v>0.45910000000000001</v>
      </c>
      <c r="C19" s="83"/>
      <c r="D19" s="83"/>
      <c r="E19" s="83">
        <f t="shared" si="0"/>
        <v>0.45910000000000001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7" x14ac:dyDescent="0.45">
      <c r="A20" s="80">
        <v>144</v>
      </c>
      <c r="B20" s="15">
        <v>0.45900000000000002</v>
      </c>
      <c r="C20" s="83"/>
      <c r="D20" s="83"/>
      <c r="E20" s="83">
        <f t="shared" si="0"/>
        <v>0.45900000000000002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7" x14ac:dyDescent="0.45">
      <c r="A21" s="80">
        <v>168</v>
      </c>
      <c r="B21" s="15">
        <v>0.45889999999999997</v>
      </c>
      <c r="C21" s="83"/>
      <c r="D21" s="83"/>
      <c r="E21" s="83">
        <f t="shared" si="0"/>
        <v>0.45889999999999997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7" x14ac:dyDescent="0.45">
      <c r="A22" s="80"/>
      <c r="B22" s="83"/>
      <c r="C22" s="83"/>
      <c r="D22" s="83"/>
      <c r="E22" s="83"/>
      <c r="F22" s="83"/>
      <c r="G22" s="82"/>
      <c r="H22" s="82"/>
      <c r="I22" s="82"/>
      <c r="J22" s="84"/>
      <c r="K22" s="84"/>
      <c r="L22" s="82"/>
      <c r="M22" s="82"/>
      <c r="N22" s="82"/>
      <c r="O22" s="84"/>
      <c r="P22" s="84"/>
      <c r="Q22" s="82"/>
      <c r="R22" s="82"/>
      <c r="S22" s="82"/>
      <c r="T22" s="85"/>
      <c r="U22" s="85"/>
      <c r="V22" s="85"/>
      <c r="W22" s="87"/>
      <c r="X22" s="88"/>
      <c r="Y22" s="89"/>
      <c r="Z22" s="92"/>
    </row>
    <row r="23" spans="1:27" x14ac:dyDescent="0.45">
      <c r="A23" s="80"/>
      <c r="B23" s="83"/>
      <c r="C23" s="83"/>
      <c r="D23" s="83"/>
      <c r="E23" s="83"/>
      <c r="F23" s="83"/>
      <c r="G23" s="82"/>
      <c r="H23" s="82"/>
      <c r="I23" s="82"/>
      <c r="J23" s="16">
        <f>(J15-J10)/J10*100</f>
        <v>-6.1873723124817515</v>
      </c>
      <c r="K23" s="16"/>
      <c r="L23" s="16"/>
      <c r="M23" s="16"/>
      <c r="N23" s="16"/>
      <c r="O23" s="16">
        <f>(O15-O10)/O10*100</f>
        <v>-5.0398477075468362</v>
      </c>
      <c r="P23" s="16"/>
      <c r="Q23" s="16"/>
      <c r="R23" s="16"/>
      <c r="S23" s="16"/>
      <c r="T23" s="16">
        <f>(T15-T10)/T10*100</f>
        <v>-8.4137326149605318</v>
      </c>
      <c r="U23" s="16"/>
      <c r="V23" s="16">
        <f>(V15-V10)/V10*100</f>
        <v>-18.410727111643013</v>
      </c>
      <c r="W23" s="87"/>
      <c r="X23" s="88"/>
      <c r="Y23" s="89"/>
      <c r="Z23" s="92"/>
    </row>
    <row r="24" spans="1:27" x14ac:dyDescent="0.45">
      <c r="A24" s="80"/>
      <c r="B24" s="83"/>
      <c r="C24" s="83"/>
      <c r="D24" s="83"/>
      <c r="E24" s="83"/>
      <c r="F24" s="83"/>
      <c r="G24" s="82"/>
      <c r="H24" s="82"/>
      <c r="I24" s="82"/>
      <c r="J24" s="84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89"/>
      <c r="Z24" s="92"/>
    </row>
    <row r="25" spans="1:27" x14ac:dyDescent="0.45">
      <c r="I25" s="12"/>
      <c r="J25" s="12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  <c r="Y25" s="12"/>
    </row>
    <row r="26" spans="1:27" x14ac:dyDescent="0.45">
      <c r="A26" s="4"/>
      <c r="B26" s="4"/>
      <c r="C26" s="4"/>
      <c r="D26" s="65"/>
      <c r="E26" s="32"/>
      <c r="F26" s="50"/>
      <c r="G26" s="50"/>
      <c r="H26" s="50"/>
      <c r="I26" s="65"/>
      <c r="J26" s="65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  <c r="Y26" s="65"/>
      <c r="Z26" s="4"/>
      <c r="AA26" s="4"/>
    </row>
    <row r="27" spans="1:27" x14ac:dyDescent="0.45">
      <c r="A27" s="4"/>
      <c r="B27" s="15"/>
      <c r="C27" s="15"/>
      <c r="D27" s="32"/>
      <c r="E27" s="51"/>
      <c r="F27" s="32"/>
      <c r="G27" s="32"/>
      <c r="H27" s="32"/>
      <c r="I27" s="15"/>
      <c r="J27" s="15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  <c r="Y27" s="4"/>
      <c r="Z27" s="4"/>
      <c r="AA27" s="4"/>
    </row>
    <row r="28" spans="1:27" x14ac:dyDescent="0.45">
      <c r="A28" s="4"/>
      <c r="B28" s="15"/>
      <c r="C28" s="15"/>
      <c r="D28" s="32"/>
      <c r="E28" s="32"/>
      <c r="F28" s="25"/>
      <c r="G28" s="25"/>
      <c r="H28" s="25"/>
      <c r="I28" s="9"/>
      <c r="J28" s="9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  <c r="Y28" s="4"/>
      <c r="Z28" s="4"/>
      <c r="AA28" s="4"/>
    </row>
    <row r="29" spans="1:27" x14ac:dyDescent="0.45">
      <c r="A29" s="4"/>
      <c r="B29" s="4"/>
      <c r="C29" s="4"/>
      <c r="D29" s="65"/>
      <c r="E29" s="65"/>
      <c r="F29" s="25"/>
      <c r="G29" s="25"/>
      <c r="H29" s="25"/>
      <c r="I29" s="9"/>
      <c r="J29" s="9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  <c r="Y29" s="4"/>
      <c r="Z29" s="4"/>
      <c r="AA29" s="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  <row r="40" spans="6:10" x14ac:dyDescent="0.45">
      <c r="F40" s="9"/>
      <c r="G40" s="9"/>
      <c r="H40" s="9"/>
      <c r="I40" s="9"/>
      <c r="J40" s="9"/>
    </row>
    <row r="41" spans="6:10" x14ac:dyDescent="0.45">
      <c r="F41" s="9"/>
      <c r="G41" s="9"/>
      <c r="H41" s="9"/>
      <c r="I41" s="9"/>
      <c r="J41" s="9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400-000000000000}"/>
    <hyperlink ref="B1" location="'Calculations file'!A1" display="'Calculations file'!A1" xr:uid="{00000000-0004-0000-0400-000001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3" t="s">
        <v>82</v>
      </c>
      <c r="B1" s="94" t="s">
        <v>83</v>
      </c>
      <c r="C1" s="7"/>
    </row>
    <row r="2" spans="1:31" ht="14.1" x14ac:dyDescent="0.5">
      <c r="A2" s="1" t="s">
        <v>117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4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Z4" s="58"/>
      <c r="AA4" s="58"/>
      <c r="AB4" s="58"/>
      <c r="AC4" s="58"/>
      <c r="AD4" s="58"/>
      <c r="AE4" s="58"/>
    </row>
    <row r="5" spans="1:31" x14ac:dyDescent="0.45">
      <c r="A5" s="4" t="s">
        <v>29</v>
      </c>
      <c r="B5" s="8">
        <v>44203</v>
      </c>
      <c r="C5" s="72">
        <v>0.44444444444444442</v>
      </c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Z5" s="19"/>
      <c r="AA5" s="56"/>
      <c r="AB5" s="56"/>
      <c r="AC5" s="56"/>
      <c r="AD5" s="56"/>
      <c r="AE5" s="56"/>
    </row>
    <row r="6" spans="1:31" ht="14.1" x14ac:dyDescent="0.5">
      <c r="L6" s="1"/>
      <c r="M6" s="1"/>
      <c r="N6" s="1"/>
      <c r="O6" s="1"/>
      <c r="P6" s="1"/>
      <c r="Q6" s="23"/>
      <c r="Z6" s="19"/>
      <c r="AA6" s="56"/>
      <c r="AB6" s="56"/>
      <c r="AC6" s="56"/>
      <c r="AD6" s="57"/>
      <c r="AE6" s="57"/>
    </row>
    <row r="7" spans="1:31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C7" s="56"/>
      <c r="AD7" s="57"/>
      <c r="AE7" s="57"/>
    </row>
    <row r="8" spans="1:31" x14ac:dyDescent="0.45">
      <c r="A8" s="68" t="s">
        <v>23</v>
      </c>
      <c r="B8" s="165" t="s">
        <v>21</v>
      </c>
      <c r="C8" s="165"/>
      <c r="D8" s="165"/>
      <c r="E8" s="165"/>
      <c r="F8" s="165"/>
      <c r="G8" s="166" t="s">
        <v>67</v>
      </c>
      <c r="H8" s="166"/>
      <c r="I8" s="166"/>
      <c r="J8" s="166"/>
      <c r="K8" s="166"/>
      <c r="L8" s="166" t="s">
        <v>68</v>
      </c>
      <c r="M8" s="166"/>
      <c r="N8" s="166"/>
      <c r="O8" s="166"/>
      <c r="P8" s="166"/>
      <c r="Q8" s="166" t="s">
        <v>69</v>
      </c>
      <c r="R8" s="166"/>
      <c r="S8" s="166"/>
      <c r="T8" s="166"/>
      <c r="U8" s="166"/>
      <c r="V8" s="44" t="s">
        <v>70</v>
      </c>
      <c r="W8" s="24"/>
      <c r="X8" s="143" t="s">
        <v>31</v>
      </c>
      <c r="Y8" s="143" t="s">
        <v>20</v>
      </c>
      <c r="Z8" s="79" t="s">
        <v>32</v>
      </c>
      <c r="AC8" s="56"/>
      <c r="AD8" s="57"/>
      <c r="AE8" s="57"/>
    </row>
    <row r="9" spans="1:31" x14ac:dyDescent="0.45">
      <c r="A9" s="4" t="s">
        <v>30</v>
      </c>
      <c r="B9" s="4" t="s">
        <v>24</v>
      </c>
      <c r="C9" s="4" t="s">
        <v>25</v>
      </c>
      <c r="D9" s="4" t="s">
        <v>26</v>
      </c>
      <c r="E9" s="4" t="s">
        <v>66</v>
      </c>
      <c r="F9" s="4" t="s">
        <v>28</v>
      </c>
      <c r="G9" s="4" t="s">
        <v>24</v>
      </c>
      <c r="H9" s="4" t="s">
        <v>25</v>
      </c>
      <c r="I9" s="4" t="s">
        <v>26</v>
      </c>
      <c r="J9" s="4" t="s">
        <v>27</v>
      </c>
      <c r="K9" s="4" t="s">
        <v>28</v>
      </c>
      <c r="L9" s="4" t="s">
        <v>24</v>
      </c>
      <c r="M9" s="4" t="s">
        <v>25</v>
      </c>
      <c r="N9" s="4" t="s">
        <v>26</v>
      </c>
      <c r="O9" s="4" t="s">
        <v>27</v>
      </c>
      <c r="P9" s="4" t="s">
        <v>28</v>
      </c>
      <c r="Q9" s="4" t="s">
        <v>24</v>
      </c>
      <c r="R9" s="4" t="s">
        <v>25</v>
      </c>
      <c r="S9" s="4" t="s">
        <v>26</v>
      </c>
      <c r="T9" s="4" t="s">
        <v>27</v>
      </c>
      <c r="U9" s="4" t="s">
        <v>28</v>
      </c>
      <c r="V9" s="4" t="s">
        <v>71</v>
      </c>
      <c r="W9" s="71"/>
      <c r="X9" s="80">
        <v>10</v>
      </c>
      <c r="Y9" s="80">
        <v>1</v>
      </c>
      <c r="Z9" s="82">
        <v>10</v>
      </c>
      <c r="AC9" s="56"/>
      <c r="AD9" s="57"/>
      <c r="AE9" s="57"/>
    </row>
    <row r="10" spans="1:31" x14ac:dyDescent="0.45">
      <c r="A10" s="80">
        <v>0</v>
      </c>
      <c r="B10" s="15">
        <v>0.56599999999999995</v>
      </c>
      <c r="C10" s="15"/>
      <c r="D10" s="15"/>
      <c r="E10" s="15">
        <f t="shared" ref="E10:E21" si="0">AVERAGE(B10:D10)</f>
        <v>0.56599999999999995</v>
      </c>
      <c r="F10" s="15" t="e">
        <f t="shared" ref="F10:F21" si="1">_xlfn.STDEV.S(B10:D10)</f>
        <v>#DIV/0!</v>
      </c>
      <c r="G10" s="5">
        <v>10.262</v>
      </c>
      <c r="H10" s="5">
        <v>10.564</v>
      </c>
      <c r="I10" s="5">
        <v>10.378</v>
      </c>
      <c r="J10" s="9">
        <f>AVERAGE(G10:I10)</f>
        <v>10.401333333333334</v>
      </c>
      <c r="K10" s="9">
        <f>_xlfn.STDEV.S(G10:I10)</f>
        <v>0.15234609720414002</v>
      </c>
      <c r="L10" s="5">
        <v>10.013999999999999</v>
      </c>
      <c r="M10" s="5">
        <v>10.215</v>
      </c>
      <c r="N10" s="5">
        <v>10.069000000000001</v>
      </c>
      <c r="O10" s="9">
        <f>AVERAGE(L10:N10)</f>
        <v>10.099333333333334</v>
      </c>
      <c r="P10" s="9">
        <f>_xlfn.STDEV.S(L10:N10)</f>
        <v>0.10387652927073251</v>
      </c>
      <c r="Q10" s="5">
        <v>5.2350000000000003</v>
      </c>
      <c r="R10" s="5">
        <v>5.1310000000000002</v>
      </c>
      <c r="S10" s="5">
        <v>5.1840000000000002</v>
      </c>
      <c r="T10" s="11">
        <f>AVERAGE(Q10:S10)</f>
        <v>5.1833333333333336</v>
      </c>
      <c r="U10" s="11">
        <f>_xlfn.STDEV.S(Q10:S10)</f>
        <v>5.200320502943389E-2</v>
      </c>
      <c r="V10" s="11">
        <f>J10*O10*T10/1000</f>
        <v>0.54449119317037042</v>
      </c>
      <c r="W10" s="32"/>
      <c r="X10" s="41"/>
      <c r="Y10" s="12"/>
      <c r="Z10" s="19"/>
      <c r="AA10" s="56"/>
      <c r="AB10" s="56"/>
      <c r="AC10" s="56"/>
      <c r="AD10" s="57"/>
      <c r="AE10" s="57"/>
    </row>
    <row r="11" spans="1:31" x14ac:dyDescent="0.45">
      <c r="A11" s="80">
        <v>2</v>
      </c>
      <c r="B11" s="15">
        <v>0.48580000000000001</v>
      </c>
      <c r="C11" s="15"/>
      <c r="D11" s="15"/>
      <c r="E11" s="15">
        <f t="shared" si="0"/>
        <v>0.48580000000000001</v>
      </c>
      <c r="F11" s="15" t="e">
        <f t="shared" si="1"/>
        <v>#DIV/0!</v>
      </c>
      <c r="G11" s="5">
        <v>9.7430000000000003</v>
      </c>
      <c r="H11" s="5">
        <v>9.8620000000000001</v>
      </c>
      <c r="I11" s="5">
        <v>9.6379999999999999</v>
      </c>
      <c r="J11" s="9">
        <f t="shared" ref="J11:J21" si="2">AVERAGE(G11:I11)</f>
        <v>9.7476666666666674</v>
      </c>
      <c r="K11" s="9">
        <f t="shared" ref="K11:K21" si="3">_xlfn.STDEV.S(G11:I11)</f>
        <v>0.11207289294621316</v>
      </c>
      <c r="L11" s="5">
        <v>9.85</v>
      </c>
      <c r="M11" s="5">
        <v>9.8629999999999995</v>
      </c>
      <c r="N11" s="5">
        <v>9.8010000000000002</v>
      </c>
      <c r="O11" s="9">
        <f t="shared" ref="O11:O21" si="4">AVERAGE(L11:N11)</f>
        <v>9.838000000000001</v>
      </c>
      <c r="P11" s="9">
        <f t="shared" ref="P11:P21" si="5">_xlfn.STDEV.S(L11:N11)</f>
        <v>3.2695565448543303E-2</v>
      </c>
      <c r="Q11" s="5">
        <v>4.8550000000000004</v>
      </c>
      <c r="R11" s="5">
        <v>4.8390000000000004</v>
      </c>
      <c r="S11" s="5">
        <v>4.9080000000000004</v>
      </c>
      <c r="T11" s="11">
        <f t="shared" ref="T11:T21" si="6">AVERAGE(Q11:S11)</f>
        <v>4.8673333333333337</v>
      </c>
      <c r="U11" s="11">
        <f t="shared" ref="U11:U21" si="7">_xlfn.STDEV.S(Q11:S11)</f>
        <v>3.6115555282084912E-2</v>
      </c>
      <c r="V11" s="11">
        <f t="shared" ref="V11:V21" si="8">J11*O11*T11/1000</f>
        <v>0.46676531574088903</v>
      </c>
      <c r="W11" s="32"/>
      <c r="X11" s="41"/>
      <c r="Y11" s="12"/>
      <c r="Z11" s="55"/>
      <c r="AA11" s="57"/>
      <c r="AB11" s="56"/>
      <c r="AC11" s="56"/>
      <c r="AD11" s="56"/>
      <c r="AE11" s="56"/>
    </row>
    <row r="12" spans="1:31" x14ac:dyDescent="0.45">
      <c r="A12" s="80">
        <v>4</v>
      </c>
      <c r="B12" s="15">
        <v>0.4713</v>
      </c>
      <c r="C12" s="83"/>
      <c r="D12" s="83"/>
      <c r="E12" s="83">
        <f t="shared" si="0"/>
        <v>0.4713</v>
      </c>
      <c r="F12" s="83" t="e">
        <f t="shared" si="1"/>
        <v>#DIV/0!</v>
      </c>
      <c r="G12" s="5">
        <v>9.64</v>
      </c>
      <c r="H12" s="5">
        <v>9.8689999999999998</v>
      </c>
      <c r="I12" s="5">
        <v>9.7590000000000003</v>
      </c>
      <c r="J12" s="84">
        <f t="shared" si="2"/>
        <v>9.7560000000000002</v>
      </c>
      <c r="K12" s="84">
        <f t="shared" si="3"/>
        <v>0.1145294721894758</v>
      </c>
      <c r="L12" s="5">
        <v>9.4369999999999994</v>
      </c>
      <c r="M12" s="5">
        <v>9.64</v>
      </c>
      <c r="N12" s="5">
        <v>9.5519999999999996</v>
      </c>
      <c r="O12" s="84">
        <f t="shared" si="4"/>
        <v>9.5429999999999993</v>
      </c>
      <c r="P12" s="84">
        <f t="shared" si="5"/>
        <v>0.10179882121125035</v>
      </c>
      <c r="Q12" s="5">
        <v>4.8369999999999997</v>
      </c>
      <c r="R12" s="5">
        <v>4.7850000000000001</v>
      </c>
      <c r="S12" s="5">
        <v>4.907</v>
      </c>
      <c r="T12" s="85">
        <f t="shared" si="6"/>
        <v>4.843</v>
      </c>
      <c r="U12" s="85">
        <f t="shared" si="7"/>
        <v>6.122091146005583E-2</v>
      </c>
      <c r="V12" s="11">
        <f t="shared" si="8"/>
        <v>0.45089060324399999</v>
      </c>
      <c r="W12" s="87"/>
      <c r="X12" s="88"/>
      <c r="Y12" s="89"/>
      <c r="Z12" s="91"/>
      <c r="AA12" s="91"/>
      <c r="AB12" s="91"/>
      <c r="AC12" s="55"/>
      <c r="AD12" s="55"/>
      <c r="AE12" s="55"/>
    </row>
    <row r="13" spans="1:31" x14ac:dyDescent="0.45">
      <c r="A13" s="80">
        <v>6</v>
      </c>
      <c r="B13" s="15">
        <v>0.46820000000000001</v>
      </c>
      <c r="C13" s="83"/>
      <c r="D13" s="83"/>
      <c r="E13" s="83">
        <f t="shared" si="0"/>
        <v>0.46820000000000001</v>
      </c>
      <c r="F13" s="83" t="e">
        <f t="shared" si="1"/>
        <v>#DIV/0!</v>
      </c>
      <c r="G13" s="5">
        <v>9.69</v>
      </c>
      <c r="H13" s="5">
        <v>9.9309999999999992</v>
      </c>
      <c r="I13" s="5">
        <v>9.6379999999999999</v>
      </c>
      <c r="J13" s="84">
        <f t="shared" si="2"/>
        <v>9.7530000000000001</v>
      </c>
      <c r="K13" s="84">
        <f t="shared" si="3"/>
        <v>0.15632977963267233</v>
      </c>
      <c r="L13" s="5">
        <v>9.4309999999999992</v>
      </c>
      <c r="M13" s="5">
        <v>9.5370000000000008</v>
      </c>
      <c r="N13" s="5">
        <v>9.4659999999999993</v>
      </c>
      <c r="O13" s="84">
        <f t="shared" si="4"/>
        <v>9.4779999999999998</v>
      </c>
      <c r="P13" s="84">
        <f t="shared" si="5"/>
        <v>5.4009258465563995E-2</v>
      </c>
      <c r="Q13" s="5">
        <v>4.8029999999999999</v>
      </c>
      <c r="R13" s="5">
        <v>4.8220000000000001</v>
      </c>
      <c r="S13" s="5">
        <v>4.8570000000000002</v>
      </c>
      <c r="T13" s="85">
        <f t="shared" si="6"/>
        <v>4.8273333333333328</v>
      </c>
      <c r="U13" s="85">
        <f t="shared" si="7"/>
        <v>2.7392213005402479E-2</v>
      </c>
      <c r="V13" s="11">
        <f t="shared" si="8"/>
        <v>0.44623354739599996</v>
      </c>
      <c r="W13" s="87"/>
      <c r="X13" s="88"/>
      <c r="Y13" s="89"/>
      <c r="Z13" s="91"/>
      <c r="AA13" s="91"/>
      <c r="AB13" s="91"/>
      <c r="AC13" s="55"/>
      <c r="AD13" s="55"/>
      <c r="AE13" s="55"/>
    </row>
    <row r="14" spans="1:31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J14" s="84" t="e">
        <f t="shared" si="2"/>
        <v>#DIV/0!</v>
      </c>
      <c r="K14" s="84" t="e">
        <f t="shared" si="3"/>
        <v>#DIV/0!</v>
      </c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11" t="e">
        <f t="shared" si="8"/>
        <v>#DIV/0!</v>
      </c>
      <c r="W14" s="87"/>
      <c r="X14" s="88"/>
      <c r="Y14" s="89"/>
      <c r="Z14" s="92"/>
      <c r="AA14" s="92"/>
      <c r="AB14" s="92"/>
    </row>
    <row r="15" spans="1:31" x14ac:dyDescent="0.45">
      <c r="A15" s="80">
        <v>24</v>
      </c>
      <c r="B15" s="15">
        <v>0.45960000000000001</v>
      </c>
      <c r="C15" s="83"/>
      <c r="D15" s="83"/>
      <c r="E15" s="83">
        <f>AVERAGE(B15:D15)</f>
        <v>0.45960000000000001</v>
      </c>
      <c r="F15" s="83" t="e">
        <f>_xlfn.STDEV.S(B15:D15)</f>
        <v>#DIV/0!</v>
      </c>
      <c r="G15" s="9">
        <v>9.7040000000000006</v>
      </c>
      <c r="H15" s="9">
        <v>9.8559999999999999</v>
      </c>
      <c r="I15" s="9">
        <v>9.5380000000000003</v>
      </c>
      <c r="J15" s="84">
        <f t="shared" si="2"/>
        <v>9.6993333333333336</v>
      </c>
      <c r="K15" s="84">
        <f t="shared" si="3"/>
        <v>0.15905135439012544</v>
      </c>
      <c r="L15" s="15">
        <v>9.4109999999999996</v>
      </c>
      <c r="M15" s="15">
        <v>9.5359999999999996</v>
      </c>
      <c r="N15" s="15">
        <v>9.4410000000000007</v>
      </c>
      <c r="O15" s="84">
        <f t="shared" si="4"/>
        <v>9.4626666666666654</v>
      </c>
      <c r="P15" s="84">
        <f t="shared" si="5"/>
        <v>6.5255906501506131E-2</v>
      </c>
      <c r="Q15" s="15">
        <v>4.9020000000000001</v>
      </c>
      <c r="R15" s="15">
        <v>4.7300000000000004</v>
      </c>
      <c r="S15" s="15">
        <v>4.819</v>
      </c>
      <c r="T15" s="85">
        <f t="shared" si="6"/>
        <v>4.8170000000000002</v>
      </c>
      <c r="U15" s="85">
        <f t="shared" si="7"/>
        <v>8.6017440092111402E-2</v>
      </c>
      <c r="V15" s="11">
        <f t="shared" si="8"/>
        <v>0.44211176595644447</v>
      </c>
      <c r="W15" s="87"/>
      <c r="X15" s="88"/>
      <c r="Y15" s="89"/>
      <c r="Z15" s="92"/>
      <c r="AA15" s="92"/>
      <c r="AB15" s="92"/>
    </row>
    <row r="16" spans="1:31" x14ac:dyDescent="0.45">
      <c r="A16" s="80">
        <v>48</v>
      </c>
      <c r="B16" s="15">
        <v>0.46010000000000001</v>
      </c>
      <c r="C16" s="83"/>
      <c r="D16" s="83"/>
      <c r="E16" s="83">
        <f t="shared" si="0"/>
        <v>0.46010000000000001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11" t="e">
        <f t="shared" si="8"/>
        <v>#DIV/0!</v>
      </c>
      <c r="W16" s="87"/>
      <c r="X16" s="88"/>
      <c r="Y16" s="89"/>
      <c r="Z16" s="92"/>
      <c r="AA16" s="92"/>
      <c r="AB16" s="92"/>
    </row>
    <row r="17" spans="1:28" x14ac:dyDescent="0.45">
      <c r="A17" s="80">
        <v>72</v>
      </c>
      <c r="B17" s="15">
        <v>0.46</v>
      </c>
      <c r="C17" s="83"/>
      <c r="D17" s="83"/>
      <c r="E17" s="83">
        <f>AVERAGE(B17:D17)</f>
        <v>0.46</v>
      </c>
      <c r="F17" s="83" t="e">
        <f>_xlfn.STDEV.S(B17:D17)</f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11" t="e">
        <f t="shared" si="8"/>
        <v>#DIV/0!</v>
      </c>
      <c r="W17" s="87"/>
      <c r="X17" s="88"/>
      <c r="Y17" s="89"/>
      <c r="Z17" s="92"/>
      <c r="AA17" s="92"/>
      <c r="AB17" s="92"/>
    </row>
    <row r="18" spans="1:28" x14ac:dyDescent="0.45">
      <c r="A18" s="80">
        <v>96</v>
      </c>
      <c r="B18" s="15">
        <v>0.45860000000000001</v>
      </c>
      <c r="C18" s="83"/>
      <c r="D18" s="83"/>
      <c r="E18" s="83">
        <f t="shared" si="0"/>
        <v>0.45860000000000001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11" t="e">
        <f t="shared" si="8"/>
        <v>#DIV/0!</v>
      </c>
      <c r="W18" s="87"/>
      <c r="X18" s="88"/>
      <c r="Y18" s="89"/>
      <c r="Z18" s="92"/>
      <c r="AA18" s="92"/>
      <c r="AB18" s="92"/>
    </row>
    <row r="19" spans="1:28" x14ac:dyDescent="0.45">
      <c r="A19" s="80">
        <v>120</v>
      </c>
      <c r="B19" s="15">
        <v>0.4577</v>
      </c>
      <c r="C19" s="83"/>
      <c r="D19" s="83"/>
      <c r="E19" s="83">
        <f t="shared" si="0"/>
        <v>0.4577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11" t="e">
        <f t="shared" si="8"/>
        <v>#DIV/0!</v>
      </c>
      <c r="W19" s="87"/>
      <c r="X19" s="88"/>
      <c r="Y19" s="89"/>
      <c r="Z19" s="92"/>
      <c r="AA19" s="92"/>
      <c r="AB19" s="92"/>
    </row>
    <row r="20" spans="1:28" x14ac:dyDescent="0.45">
      <c r="A20" s="80">
        <v>144</v>
      </c>
      <c r="B20" s="15">
        <v>0.45979999999999999</v>
      </c>
      <c r="C20" s="83"/>
      <c r="D20" s="83"/>
      <c r="E20" s="83">
        <f t="shared" si="0"/>
        <v>0.45979999999999999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11" t="e">
        <f t="shared" si="8"/>
        <v>#DIV/0!</v>
      </c>
      <c r="W20" s="87"/>
      <c r="X20" s="88"/>
      <c r="Y20" s="89"/>
      <c r="Z20" s="92"/>
      <c r="AA20" s="92"/>
      <c r="AB20" s="92"/>
    </row>
    <row r="21" spans="1:28" x14ac:dyDescent="0.45">
      <c r="A21" s="80">
        <v>168</v>
      </c>
      <c r="B21" s="15">
        <v>0.45900000000000002</v>
      </c>
      <c r="C21" s="83"/>
      <c r="D21" s="83"/>
      <c r="E21" s="83">
        <f t="shared" si="0"/>
        <v>0.45900000000000002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11" t="e">
        <f t="shared" si="8"/>
        <v>#DIV/0!</v>
      </c>
      <c r="W21" s="87"/>
      <c r="X21" s="41"/>
      <c r="Y21" s="12"/>
    </row>
    <row r="22" spans="1:28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8" x14ac:dyDescent="0.45">
      <c r="I23" s="12"/>
      <c r="J23" s="16">
        <f>(J15-J10)/J10*100</f>
        <v>-6.7491347263171377</v>
      </c>
      <c r="K23" s="16"/>
      <c r="L23" s="16"/>
      <c r="M23" s="16"/>
      <c r="N23" s="16"/>
      <c r="O23" s="16">
        <f>(O15-O10)/O10*100</f>
        <v>-6.3040464717143223</v>
      </c>
      <c r="P23" s="16"/>
      <c r="Q23" s="16"/>
      <c r="R23" s="16"/>
      <c r="S23" s="16"/>
      <c r="T23" s="16">
        <f>(T15-T10)/T10*100</f>
        <v>-7.067524115755627</v>
      </c>
      <c r="U23" s="16"/>
      <c r="V23" s="16">
        <f>(V15-V10)/V10*100</f>
        <v>-18.802770090331212</v>
      </c>
      <c r="W23" s="87"/>
      <c r="X23" s="12"/>
      <c r="Y23" s="12"/>
    </row>
    <row r="24" spans="1:28" x14ac:dyDescent="0.45">
      <c r="A24" s="4"/>
      <c r="B24" s="4"/>
      <c r="C24" s="4"/>
      <c r="D24" s="65"/>
      <c r="E24" s="32"/>
      <c r="F24" s="50"/>
      <c r="G24" s="50"/>
      <c r="H24" s="50"/>
      <c r="I24" s="65"/>
      <c r="J24" s="65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65"/>
      <c r="Z24" s="4"/>
      <c r="AA24" s="4"/>
    </row>
    <row r="25" spans="1:28" x14ac:dyDescent="0.45">
      <c r="A25" s="4"/>
      <c r="B25" s="15"/>
      <c r="C25" s="15"/>
      <c r="D25" s="32"/>
      <c r="E25" s="51"/>
      <c r="F25" s="32"/>
      <c r="G25" s="32"/>
      <c r="H25" s="32"/>
      <c r="I25" s="15"/>
      <c r="J25" s="1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  <c r="Y25" s="4"/>
      <c r="Z25" s="4"/>
      <c r="AA25" s="4"/>
    </row>
    <row r="26" spans="1:28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  <c r="Y26" s="4"/>
      <c r="Z26" s="4"/>
      <c r="AA26" s="4"/>
    </row>
    <row r="27" spans="1:28" x14ac:dyDescent="0.45">
      <c r="A27" s="4"/>
      <c r="B27" s="4"/>
      <c r="C27" s="4"/>
      <c r="D27" s="65"/>
      <c r="E27" s="65"/>
      <c r="F27" s="25"/>
      <c r="G27" s="25"/>
      <c r="H27" s="25"/>
      <c r="I27" s="9"/>
      <c r="J27" s="9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  <c r="Y27" s="4"/>
      <c r="Z27" s="4"/>
      <c r="AA27" s="4"/>
    </row>
    <row r="28" spans="1:28" x14ac:dyDescent="0.45">
      <c r="F28" s="9"/>
      <c r="G28" s="9"/>
      <c r="H28" s="9"/>
      <c r="I28" s="9"/>
      <c r="J28" s="9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8" x14ac:dyDescent="0.45">
      <c r="F29" s="9"/>
      <c r="G29" s="9"/>
      <c r="H29" s="9"/>
      <c r="I29" s="9"/>
      <c r="J29" s="9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28" x14ac:dyDescent="0.45">
      <c r="F30" s="9"/>
      <c r="G30" s="9"/>
      <c r="H30" s="9"/>
      <c r="I30" s="9"/>
      <c r="J30" s="9"/>
    </row>
    <row r="31" spans="1:28" x14ac:dyDescent="0.45">
      <c r="F31" s="9"/>
      <c r="G31" s="9"/>
      <c r="H31" s="9"/>
      <c r="I31" s="9"/>
      <c r="J31" s="9"/>
    </row>
    <row r="32" spans="1:28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B8:F8"/>
    <mergeCell ref="A7:V7"/>
    <mergeCell ref="X7:Z7"/>
    <mergeCell ref="G8:K8"/>
    <mergeCell ref="L8:P8"/>
    <mergeCell ref="Q8:U8"/>
  </mergeCells>
  <hyperlinks>
    <hyperlink ref="A1" location="'Sample List'!A1" display="'Sample List'!A1" xr:uid="{00000000-0004-0000-0500-000000000000}"/>
    <hyperlink ref="B1" location="'Calculations file'!A1" display="'Calculations file'!A1" xr:uid="{00000000-0004-0000-0500-000001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E39"/>
  <sheetViews>
    <sheetView zoomScale="60" zoomScaleNormal="60" workbookViewId="0">
      <selection activeCell="K28" sqref="K28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3" max="23" width="19.234375" bestFit="1" customWidth="1"/>
    <col min="24" max="24" width="12.234375" bestFit="1" customWidth="1"/>
    <col min="26" max="26" width="13.23437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3" t="s">
        <v>82</v>
      </c>
      <c r="B1" s="94" t="s">
        <v>83</v>
      </c>
      <c r="C1" s="7"/>
    </row>
    <row r="2" spans="1:31" ht="14.1" x14ac:dyDescent="0.5">
      <c r="A2" s="1" t="s">
        <v>118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4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Z4" s="58"/>
      <c r="AA4" s="58"/>
      <c r="AB4" s="58"/>
      <c r="AC4" s="58"/>
      <c r="AD4" s="58"/>
      <c r="AE4" s="58"/>
    </row>
    <row r="5" spans="1:31" x14ac:dyDescent="0.45">
      <c r="A5" s="4" t="s">
        <v>65</v>
      </c>
      <c r="B5" s="8">
        <v>44203</v>
      </c>
      <c r="C5" s="72"/>
      <c r="D5" s="59">
        <v>20</v>
      </c>
      <c r="E5" s="59"/>
      <c r="F5" s="4">
        <v>45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Z5" s="19"/>
      <c r="AA5" s="56"/>
      <c r="AB5" s="56"/>
      <c r="AC5" s="56"/>
      <c r="AD5" s="56"/>
      <c r="AE5" s="56"/>
    </row>
    <row r="6" spans="1:31" ht="14.1" x14ac:dyDescent="0.5">
      <c r="L6" s="1"/>
      <c r="M6" s="1"/>
      <c r="N6" s="1"/>
      <c r="O6" s="1"/>
      <c r="P6" s="1"/>
      <c r="Q6" s="23"/>
      <c r="Z6" s="19"/>
      <c r="AA6" s="56"/>
      <c r="AB6" s="56"/>
      <c r="AC6" s="56"/>
      <c r="AD6" s="57"/>
      <c r="AE6" s="57"/>
    </row>
    <row r="7" spans="1:31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C7" s="56"/>
      <c r="AD7" s="57"/>
      <c r="AE7" s="57"/>
    </row>
    <row r="8" spans="1:31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C8" s="56"/>
      <c r="AD8" s="57"/>
      <c r="AE8" s="57"/>
    </row>
    <row r="9" spans="1:31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C9" s="56"/>
      <c r="AD9" s="57"/>
      <c r="AE9" s="57"/>
    </row>
    <row r="10" spans="1:31" x14ac:dyDescent="0.45">
      <c r="A10" s="80">
        <v>0</v>
      </c>
      <c r="B10" s="83"/>
      <c r="C10" s="83"/>
      <c r="D10" s="83"/>
      <c r="E10" s="83" t="e">
        <f t="shared" ref="E10:E21" si="0">AVERAGE(B10:D10)</f>
        <v>#DIV/0!</v>
      </c>
      <c r="F10" s="83" t="e">
        <f t="shared" ref="F10:F21" si="1">_xlfn.STDEV.S(B10:D10)</f>
        <v>#DIV/0!</v>
      </c>
      <c r="G10" s="82"/>
      <c r="H10" s="82"/>
      <c r="I10" s="82"/>
      <c r="J10" s="84" t="e">
        <f>AVERAGE(G10:I10)</f>
        <v>#DIV/0!</v>
      </c>
      <c r="K10" s="84" t="e">
        <f>_xlfn.STDEV.S(G10:I10)</f>
        <v>#DIV/0!</v>
      </c>
      <c r="L10" s="82"/>
      <c r="M10" s="82"/>
      <c r="N10" s="82"/>
      <c r="O10" s="84" t="e">
        <f>AVERAGE(L10:N10)</f>
        <v>#DIV/0!</v>
      </c>
      <c r="P10" s="84" t="e">
        <f>_xlfn.STDEV.S(L10:N10)</f>
        <v>#DIV/0!</v>
      </c>
      <c r="Q10" s="82"/>
      <c r="R10" s="82"/>
      <c r="S10" s="82"/>
      <c r="T10" s="85" t="e">
        <f>AVERAGE(Q10:S10)</f>
        <v>#DIV/0!</v>
      </c>
      <c r="U10" s="85" t="e">
        <f>_xlfn.STDEV.S(Q10:S10)</f>
        <v>#DIV/0!</v>
      </c>
      <c r="V10" s="85" t="e">
        <f>J10*O10*T10/1000</f>
        <v>#DIV/0!</v>
      </c>
      <c r="W10" s="87"/>
      <c r="X10" s="88"/>
      <c r="Y10" s="89"/>
      <c r="Z10" s="90"/>
      <c r="AA10" s="56"/>
      <c r="AB10" s="56"/>
      <c r="AC10" s="56"/>
      <c r="AD10" s="57"/>
      <c r="AE10" s="57"/>
    </row>
    <row r="11" spans="1:31" x14ac:dyDescent="0.45">
      <c r="A11" s="80">
        <v>2</v>
      </c>
      <c r="B11" s="83"/>
      <c r="C11" s="83"/>
      <c r="D11" s="83"/>
      <c r="E11" s="83" t="e">
        <f t="shared" si="0"/>
        <v>#DIV/0!</v>
      </c>
      <c r="F11" s="83" t="e">
        <f t="shared" si="1"/>
        <v>#DIV/0!</v>
      </c>
      <c r="G11" s="82"/>
      <c r="H11" s="82"/>
      <c r="I11" s="82"/>
      <c r="J11" s="84" t="e">
        <f t="shared" ref="J11:J21" si="2">AVERAGE(G11:I11)</f>
        <v>#DIV/0!</v>
      </c>
      <c r="K11" s="84" t="e">
        <f t="shared" ref="K11:K21" si="3">_xlfn.STDEV.S(G11:I11)</f>
        <v>#DIV/0!</v>
      </c>
      <c r="L11" s="82"/>
      <c r="M11" s="82"/>
      <c r="N11" s="82"/>
      <c r="O11" s="84" t="e">
        <f t="shared" ref="O11:O21" si="4">AVERAGE(L11:N11)</f>
        <v>#DIV/0!</v>
      </c>
      <c r="P11" s="84" t="e">
        <f t="shared" ref="P11:P21" si="5">_xlfn.STDEV.S(L11:N11)</f>
        <v>#DIV/0!</v>
      </c>
      <c r="Q11" s="82"/>
      <c r="R11" s="82"/>
      <c r="S11" s="82"/>
      <c r="T11" s="85" t="e">
        <f t="shared" ref="T11:T21" si="6">AVERAGE(Q11:S11)</f>
        <v>#DIV/0!</v>
      </c>
      <c r="U11" s="85" t="e">
        <f t="shared" ref="U11:U21" si="7">_xlfn.STDEV.S(Q11:S11)</f>
        <v>#DIV/0!</v>
      </c>
      <c r="V11" s="85" t="e">
        <f t="shared" ref="V11:V21" si="8">J11*O11*T11/1000</f>
        <v>#DIV/0!</v>
      </c>
      <c r="W11" s="87"/>
      <c r="X11" s="88"/>
      <c r="Y11" s="89"/>
      <c r="Z11" s="91"/>
      <c r="AA11" s="57"/>
      <c r="AB11" s="56"/>
      <c r="AC11" s="56"/>
      <c r="AD11" s="56"/>
      <c r="AE11" s="56"/>
    </row>
    <row r="12" spans="1:31" x14ac:dyDescent="0.45">
      <c r="A12" s="80">
        <v>4</v>
      </c>
      <c r="B12" s="83"/>
      <c r="C12" s="83"/>
      <c r="D12" s="83"/>
      <c r="E12" s="83" t="e">
        <f t="shared" si="0"/>
        <v>#DIV/0!</v>
      </c>
      <c r="F12" s="83" t="e">
        <f t="shared" si="1"/>
        <v>#DIV/0!</v>
      </c>
      <c r="G12" s="82"/>
      <c r="H12" s="82"/>
      <c r="I12" s="82"/>
      <c r="J12" s="84" t="e">
        <f t="shared" si="2"/>
        <v>#DIV/0!</v>
      </c>
      <c r="K12" s="84" t="e">
        <f t="shared" si="3"/>
        <v>#DIV/0!</v>
      </c>
      <c r="L12" s="82"/>
      <c r="M12" s="82"/>
      <c r="N12" s="82"/>
      <c r="O12" s="84" t="e">
        <f t="shared" si="4"/>
        <v>#DIV/0!</v>
      </c>
      <c r="P12" s="84" t="e">
        <f t="shared" si="5"/>
        <v>#DIV/0!</v>
      </c>
      <c r="Q12" s="82"/>
      <c r="R12" s="82"/>
      <c r="S12" s="82"/>
      <c r="T12" s="85" t="e">
        <f t="shared" si="6"/>
        <v>#DIV/0!</v>
      </c>
      <c r="U12" s="85" t="e">
        <f t="shared" si="7"/>
        <v>#DIV/0!</v>
      </c>
      <c r="V12" s="85" t="e">
        <f t="shared" si="8"/>
        <v>#DIV/0!</v>
      </c>
      <c r="W12" s="87"/>
      <c r="X12" s="88"/>
      <c r="Y12" s="89"/>
      <c r="Z12" s="91"/>
      <c r="AA12" s="55"/>
      <c r="AB12" s="55"/>
      <c r="AC12" s="55"/>
      <c r="AD12" s="55"/>
      <c r="AE12" s="55"/>
    </row>
    <row r="13" spans="1:31" x14ac:dyDescent="0.45">
      <c r="A13" s="80">
        <v>6</v>
      </c>
      <c r="B13" s="83"/>
      <c r="C13" s="83"/>
      <c r="D13" s="83"/>
      <c r="E13" s="83" t="e">
        <f t="shared" si="0"/>
        <v>#DIV/0!</v>
      </c>
      <c r="F13" s="83" t="e">
        <f t="shared" si="1"/>
        <v>#DIV/0!</v>
      </c>
      <c r="G13" s="82"/>
      <c r="H13" s="82"/>
      <c r="I13" s="82"/>
      <c r="J13" s="84" t="e">
        <f t="shared" si="2"/>
        <v>#DIV/0!</v>
      </c>
      <c r="K13" s="84" t="e">
        <f t="shared" si="3"/>
        <v>#DIV/0!</v>
      </c>
      <c r="L13" s="82"/>
      <c r="M13" s="82"/>
      <c r="N13" s="82"/>
      <c r="O13" s="84" t="e">
        <f t="shared" si="4"/>
        <v>#DIV/0!</v>
      </c>
      <c r="P13" s="84" t="e">
        <f t="shared" si="5"/>
        <v>#DIV/0!</v>
      </c>
      <c r="Q13" s="82"/>
      <c r="R13" s="82"/>
      <c r="S13" s="82"/>
      <c r="T13" s="85" t="e">
        <f t="shared" si="6"/>
        <v>#DIV/0!</v>
      </c>
      <c r="U13" s="85" t="e">
        <f t="shared" si="7"/>
        <v>#DIV/0!</v>
      </c>
      <c r="V13" s="85" t="e">
        <f t="shared" si="8"/>
        <v>#DIV/0!</v>
      </c>
      <c r="W13" s="87"/>
      <c r="X13" s="88"/>
      <c r="Y13" s="89"/>
      <c r="Z13" s="91"/>
      <c r="AA13" s="55"/>
      <c r="AB13" s="55"/>
      <c r="AC13" s="55"/>
      <c r="AD13" s="55"/>
      <c r="AE13" s="55"/>
    </row>
    <row r="14" spans="1:31" x14ac:dyDescent="0.45">
      <c r="A14" s="80"/>
      <c r="B14" s="83"/>
      <c r="C14" s="83"/>
      <c r="D14" s="83"/>
      <c r="E14" s="83" t="e">
        <f t="shared" si="0"/>
        <v>#DIV/0!</v>
      </c>
      <c r="F14" s="83" t="e">
        <f t="shared" si="1"/>
        <v>#DIV/0!</v>
      </c>
      <c r="G14" s="84"/>
      <c r="H14" s="84"/>
      <c r="I14" s="84"/>
      <c r="J14" s="84" t="e">
        <f t="shared" si="2"/>
        <v>#DIV/0!</v>
      </c>
      <c r="K14" s="84" t="e">
        <f t="shared" si="3"/>
        <v>#DIV/0!</v>
      </c>
      <c r="L14" s="83"/>
      <c r="M14" s="83"/>
      <c r="N14" s="83"/>
      <c r="O14" s="84" t="e">
        <f t="shared" si="4"/>
        <v>#DIV/0!</v>
      </c>
      <c r="P14" s="84" t="e">
        <f t="shared" si="5"/>
        <v>#DIV/0!</v>
      </c>
      <c r="Q14" s="83"/>
      <c r="R14" s="83"/>
      <c r="S14" s="83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31" x14ac:dyDescent="0.45">
      <c r="A15" s="80">
        <v>24</v>
      </c>
      <c r="B15" s="83"/>
      <c r="C15" s="83"/>
      <c r="D15" s="83"/>
      <c r="E15" s="83" t="e">
        <f t="shared" si="0"/>
        <v>#DIV/0!</v>
      </c>
      <c r="F15" s="83" t="e">
        <f t="shared" si="1"/>
        <v>#DIV/0!</v>
      </c>
      <c r="G15" s="84"/>
      <c r="H15" s="84"/>
      <c r="I15" s="84"/>
      <c r="J15" s="84" t="e">
        <f t="shared" si="2"/>
        <v>#DIV/0!</v>
      </c>
      <c r="K15" s="84" t="e">
        <f t="shared" si="3"/>
        <v>#DIV/0!</v>
      </c>
      <c r="L15" s="83"/>
      <c r="M15" s="83"/>
      <c r="N15" s="83"/>
      <c r="O15" s="84" t="e">
        <f t="shared" si="4"/>
        <v>#DIV/0!</v>
      </c>
      <c r="P15" s="84" t="e">
        <f t="shared" si="5"/>
        <v>#DIV/0!</v>
      </c>
      <c r="Q15" s="83"/>
      <c r="R15" s="83"/>
      <c r="S15" s="83"/>
      <c r="T15" s="85" t="e">
        <f t="shared" si="6"/>
        <v>#DIV/0!</v>
      </c>
      <c r="U15" s="85" t="e">
        <f t="shared" si="7"/>
        <v>#DIV/0!</v>
      </c>
      <c r="V15" s="85" t="e">
        <f t="shared" si="8"/>
        <v>#DIV/0!</v>
      </c>
      <c r="W15" s="87"/>
      <c r="X15" s="88"/>
      <c r="Y15" s="89"/>
      <c r="Z15" s="92"/>
    </row>
    <row r="16" spans="1:31" x14ac:dyDescent="0.45">
      <c r="A16" s="80">
        <v>48</v>
      </c>
      <c r="B16" s="83"/>
      <c r="C16" s="83"/>
      <c r="D16" s="83"/>
      <c r="E16" s="83" t="e">
        <f t="shared" si="0"/>
        <v>#DIV/0!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7" x14ac:dyDescent="0.45">
      <c r="A17" s="80">
        <v>72</v>
      </c>
      <c r="B17" s="83"/>
      <c r="C17" s="83"/>
      <c r="D17" s="83"/>
      <c r="E17" s="83" t="e">
        <f t="shared" si="0"/>
        <v>#DIV/0!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7" x14ac:dyDescent="0.45">
      <c r="A18" s="80">
        <v>96</v>
      </c>
      <c r="B18" s="83"/>
      <c r="C18" s="83"/>
      <c r="D18" s="83"/>
      <c r="E18" s="83" t="e">
        <f t="shared" si="0"/>
        <v>#DIV/0!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7" x14ac:dyDescent="0.45">
      <c r="A19" s="80">
        <v>120</v>
      </c>
      <c r="B19" s="83"/>
      <c r="C19" s="83"/>
      <c r="D19" s="83"/>
      <c r="E19" s="83" t="e">
        <f t="shared" si="0"/>
        <v>#DIV/0!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7" x14ac:dyDescent="0.45">
      <c r="A20" s="80">
        <v>144</v>
      </c>
      <c r="B20" s="83"/>
      <c r="C20" s="83"/>
      <c r="D20" s="83"/>
      <c r="E20" s="83" t="e">
        <f t="shared" si="0"/>
        <v>#DIV/0!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7" x14ac:dyDescent="0.45">
      <c r="A21" s="80">
        <v>168</v>
      </c>
      <c r="B21" s="83"/>
      <c r="C21" s="83"/>
      <c r="D21" s="83"/>
      <c r="E21" s="83" t="e">
        <f t="shared" si="0"/>
        <v>#DIV/0!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2"/>
      <c r="K23" s="84"/>
      <c r="L23" s="82"/>
      <c r="M23" s="82"/>
      <c r="N23" s="82"/>
      <c r="O23" s="84"/>
      <c r="P23" s="84"/>
      <c r="Q23" s="82"/>
      <c r="R23" s="82"/>
      <c r="S23" s="82"/>
      <c r="T23" s="85"/>
      <c r="U23" s="84"/>
      <c r="V23" s="86"/>
      <c r="W23" s="87"/>
      <c r="X23" s="12"/>
      <c r="Y23" s="12"/>
    </row>
    <row r="24" spans="1:27" x14ac:dyDescent="0.45">
      <c r="A24" s="4"/>
      <c r="B24" s="4"/>
      <c r="C24" s="4"/>
      <c r="D24" s="65"/>
      <c r="E24" s="32"/>
      <c r="F24" s="50"/>
      <c r="G24" s="50"/>
      <c r="H24" s="50"/>
      <c r="I24" s="65"/>
      <c r="J24" s="65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65"/>
      <c r="Z24" s="4"/>
      <c r="AA24" s="4"/>
    </row>
    <row r="25" spans="1:27" x14ac:dyDescent="0.45">
      <c r="A25" s="4"/>
      <c r="B25" s="15"/>
      <c r="C25" s="15"/>
      <c r="D25" s="32"/>
      <c r="E25" s="51"/>
      <c r="F25" s="32"/>
      <c r="G25" s="32"/>
      <c r="H25" s="32"/>
      <c r="I25" s="15"/>
      <c r="J25" s="1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  <c r="Y26" s="4"/>
      <c r="Z26" s="4"/>
      <c r="AA26" s="4"/>
    </row>
    <row r="27" spans="1:27" x14ac:dyDescent="0.45">
      <c r="A27" s="4"/>
      <c r="B27" s="4"/>
      <c r="C27" s="4"/>
      <c r="D27" s="65"/>
      <c r="E27" s="65"/>
      <c r="F27" s="25"/>
      <c r="G27" s="25"/>
      <c r="H27" s="25"/>
      <c r="I27" s="9"/>
      <c r="J27" s="9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7" x14ac:dyDescent="0.45">
      <c r="F29" s="9"/>
      <c r="G29" s="9"/>
      <c r="H29" s="9"/>
      <c r="I29" s="9"/>
      <c r="J29" s="9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X7:Z7"/>
    <mergeCell ref="G8:K8"/>
    <mergeCell ref="L8:P8"/>
    <mergeCell ref="Q8:U8"/>
    <mergeCell ref="B8:F8"/>
    <mergeCell ref="A7:V7"/>
  </mergeCells>
  <hyperlinks>
    <hyperlink ref="A1" location="'Sample List'!A1" display="'Sample List'!A1" xr:uid="{00000000-0004-0000-0600-000000000000}"/>
    <hyperlink ref="B1" location="'Calculations file'!A1" display="'Calculations file'!A1" xr:uid="{00000000-0004-0000-0600-000001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E39"/>
  <sheetViews>
    <sheetView zoomScale="60" zoomScaleNormal="60" workbookViewId="0">
      <selection activeCell="M26" sqref="M26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3" t="s">
        <v>82</v>
      </c>
      <c r="B1" s="94" t="s">
        <v>83</v>
      </c>
      <c r="C1" s="7"/>
    </row>
    <row r="2" spans="1:31" ht="14.1" x14ac:dyDescent="0.5">
      <c r="A2" s="1" t="s">
        <v>119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9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Z4" s="58"/>
      <c r="AA4" s="58"/>
      <c r="AB4" s="58"/>
      <c r="AC4" s="58"/>
      <c r="AD4" s="58"/>
      <c r="AE4" s="58"/>
    </row>
    <row r="5" spans="1:31" x14ac:dyDescent="0.45">
      <c r="A5" s="4" t="s">
        <v>17</v>
      </c>
      <c r="B5" s="8">
        <v>44203</v>
      </c>
      <c r="C5" s="72">
        <v>0.41666666666666669</v>
      </c>
      <c r="D5" s="59">
        <v>20</v>
      </c>
      <c r="E5" s="59">
        <v>50</v>
      </c>
      <c r="F5" s="4">
        <v>37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Z5" s="19"/>
      <c r="AA5" s="56"/>
      <c r="AB5" s="56"/>
      <c r="AC5" s="56"/>
      <c r="AD5" s="56"/>
      <c r="AE5" s="56"/>
    </row>
    <row r="6" spans="1:31" ht="14.1" x14ac:dyDescent="0.5">
      <c r="L6" s="1"/>
      <c r="M6" s="1"/>
      <c r="N6" s="1"/>
      <c r="O6" s="1"/>
      <c r="P6" s="1"/>
      <c r="Q6" s="23"/>
      <c r="Z6" s="19"/>
      <c r="AA6" s="56"/>
      <c r="AB6" s="56"/>
      <c r="AC6" s="56"/>
      <c r="AD6" s="57"/>
      <c r="AE6" s="57"/>
    </row>
    <row r="7" spans="1:31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A7" s="14"/>
      <c r="AC7" s="56"/>
      <c r="AD7" s="57"/>
      <c r="AE7" s="57"/>
    </row>
    <row r="8" spans="1:31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A8" s="24"/>
      <c r="AC8" s="56"/>
      <c r="AD8" s="57"/>
      <c r="AE8" s="57"/>
    </row>
    <row r="9" spans="1:31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A9" s="71"/>
      <c r="AC9" s="56"/>
      <c r="AD9" s="57"/>
      <c r="AE9" s="57"/>
    </row>
    <row r="10" spans="1:31" x14ac:dyDescent="0.45">
      <c r="A10" s="80">
        <v>0</v>
      </c>
      <c r="B10" s="15">
        <v>0.57799999999999996</v>
      </c>
      <c r="C10" s="83"/>
      <c r="D10" s="83"/>
      <c r="E10" s="83">
        <f t="shared" ref="E10:E21" si="0">AVERAGE(B10:D10)</f>
        <v>0.57799999999999996</v>
      </c>
      <c r="F10" s="83" t="e">
        <f t="shared" ref="F10:F21" si="1">_xlfn.STDEV.S(B10:D10)</f>
        <v>#DIV/0!</v>
      </c>
      <c r="G10" s="5">
        <v>10.359</v>
      </c>
      <c r="H10" s="5">
        <v>10.509</v>
      </c>
      <c r="I10" s="5">
        <v>10.391999999999999</v>
      </c>
      <c r="J10" s="84">
        <f>AVERAGE(G10:I10)</f>
        <v>10.42</v>
      </c>
      <c r="K10" s="84">
        <f>_xlfn.STDEV.S(G10:I10)</f>
        <v>7.8822585595754516E-2</v>
      </c>
      <c r="L10" s="5">
        <v>10.37</v>
      </c>
      <c r="M10" s="5">
        <v>10.355</v>
      </c>
      <c r="N10" s="5">
        <v>10.327999999999999</v>
      </c>
      <c r="O10" s="84">
        <f>AVERAGE(L10:N10)</f>
        <v>10.351000000000001</v>
      </c>
      <c r="P10" s="84">
        <f>_xlfn.STDEV.S(L10:N10)</f>
        <v>2.1283796653792778E-2</v>
      </c>
      <c r="Q10" s="5">
        <v>5.3959999999999999</v>
      </c>
      <c r="R10" s="5">
        <v>5.3769999999999998</v>
      </c>
      <c r="S10" s="5">
        <v>5.3819999999999997</v>
      </c>
      <c r="T10" s="85">
        <f>AVERAGE(Q10:S10)</f>
        <v>5.3850000000000007</v>
      </c>
      <c r="U10" s="85">
        <f>_xlfn.STDEV.S(Q10:S10)</f>
        <v>9.8488578017961927E-3</v>
      </c>
      <c r="V10" s="85">
        <f>J10*O10*T10/1000</f>
        <v>0.5808122067</v>
      </c>
      <c r="W10" s="87"/>
      <c r="X10" s="88"/>
      <c r="Y10" s="89"/>
      <c r="Z10" s="90"/>
      <c r="AA10" s="56"/>
      <c r="AB10" s="56"/>
      <c r="AC10" s="56"/>
      <c r="AD10" s="57"/>
      <c r="AE10" s="57"/>
    </row>
    <row r="11" spans="1:31" x14ac:dyDescent="0.45">
      <c r="A11" s="80">
        <v>2</v>
      </c>
      <c r="B11" s="15">
        <v>0.51019999999999999</v>
      </c>
      <c r="C11" s="83"/>
      <c r="D11" s="83"/>
      <c r="E11" s="83">
        <f t="shared" si="0"/>
        <v>0.51019999999999999</v>
      </c>
      <c r="F11" s="83" t="e">
        <f t="shared" si="1"/>
        <v>#DIV/0!</v>
      </c>
      <c r="G11" s="5">
        <v>9.8279999999999994</v>
      </c>
      <c r="H11" s="5">
        <v>10.035</v>
      </c>
      <c r="I11" s="5">
        <v>9.9480000000000004</v>
      </c>
      <c r="J11" s="84">
        <f t="shared" ref="J11:J21" si="2">AVERAGE(G11:I11)</f>
        <v>9.9369999999999994</v>
      </c>
      <c r="K11" s="84">
        <f t="shared" ref="K11:K21" si="3">_xlfn.STDEV.S(G11:I11)</f>
        <v>0.10393748120865776</v>
      </c>
      <c r="L11" s="5">
        <v>9.9139999999999997</v>
      </c>
      <c r="M11" s="5">
        <v>10.018000000000001</v>
      </c>
      <c r="N11" s="5">
        <v>9.9139999999999997</v>
      </c>
      <c r="O11" s="84">
        <f t="shared" ref="O11:O21" si="4">AVERAGE(L11:N11)</f>
        <v>9.9486666666666679</v>
      </c>
      <c r="P11" s="84">
        <f t="shared" ref="P11:P21" si="5">_xlfn.STDEV.S(L11:N11)</f>
        <v>6.0044427995721641E-2</v>
      </c>
      <c r="Q11" s="5">
        <v>5.375</v>
      </c>
      <c r="R11" s="5">
        <v>5.24</v>
      </c>
      <c r="S11" s="5">
        <v>5.2939999999999996</v>
      </c>
      <c r="T11" s="85">
        <f t="shared" ref="T11:T21" si="6">AVERAGE(Q11:S11)</f>
        <v>5.3029999999999999</v>
      </c>
      <c r="U11" s="85">
        <f t="shared" ref="U11:U21" si="7">_xlfn.STDEV.S(Q11:S11)</f>
        <v>6.7948509917436672E-2</v>
      </c>
      <c r="V11" s="85">
        <f t="shared" ref="V11:V21" si="8">J11*O11*T11/1000</f>
        <v>0.52425405323533336</v>
      </c>
      <c r="W11" s="87"/>
      <c r="X11" s="88"/>
      <c r="Y11" s="89"/>
      <c r="Z11" s="91"/>
      <c r="AA11" s="57"/>
      <c r="AB11" s="56"/>
      <c r="AC11" s="56"/>
      <c r="AD11" s="56"/>
      <c r="AE11" s="56"/>
    </row>
    <row r="12" spans="1:31" x14ac:dyDescent="0.45">
      <c r="A12" s="80">
        <v>4</v>
      </c>
      <c r="B12" s="15">
        <v>0.49990000000000001</v>
      </c>
      <c r="C12" s="83"/>
      <c r="D12" s="83"/>
      <c r="E12" s="83">
        <f t="shared" si="0"/>
        <v>0.49990000000000001</v>
      </c>
      <c r="F12" s="83" t="e">
        <f t="shared" si="1"/>
        <v>#DIV/0!</v>
      </c>
      <c r="G12" s="5">
        <v>9.8789999999999996</v>
      </c>
      <c r="H12" s="5">
        <v>9.9659999999999993</v>
      </c>
      <c r="I12" s="5">
        <v>9.8979999999999997</v>
      </c>
      <c r="J12" s="84">
        <f t="shared" si="2"/>
        <v>9.9143333333333334</v>
      </c>
      <c r="K12" s="84">
        <f t="shared" si="3"/>
        <v>4.5742030271221208E-2</v>
      </c>
      <c r="L12" s="5">
        <v>9.7929999999999993</v>
      </c>
      <c r="M12" s="5">
        <v>10.036</v>
      </c>
      <c r="N12" s="5">
        <v>9.8979999999999997</v>
      </c>
      <c r="O12" s="84">
        <f t="shared" si="4"/>
        <v>9.9090000000000007</v>
      </c>
      <c r="P12" s="84">
        <f t="shared" si="5"/>
        <v>0.12187288459702608</v>
      </c>
      <c r="Q12" s="5">
        <v>5.1959999999999997</v>
      </c>
      <c r="R12" s="5">
        <v>5.0010000000000003</v>
      </c>
      <c r="S12" s="5">
        <v>5.0030000000000001</v>
      </c>
      <c r="T12" s="85">
        <f t="shared" si="6"/>
        <v>5.0666666666666664</v>
      </c>
      <c r="U12" s="85">
        <f t="shared" si="7"/>
        <v>0.11201041618230544</v>
      </c>
      <c r="V12" s="85">
        <f t="shared" si="8"/>
        <v>0.49775505360000005</v>
      </c>
      <c r="W12" s="87"/>
      <c r="X12" s="88"/>
      <c r="Y12" s="89"/>
      <c r="Z12" s="91"/>
      <c r="AA12" s="55"/>
      <c r="AB12" s="55"/>
      <c r="AC12" s="55"/>
      <c r="AD12" s="55"/>
      <c r="AE12" s="55"/>
    </row>
    <row r="13" spans="1:31" x14ac:dyDescent="0.45">
      <c r="A13" s="80">
        <v>6</v>
      </c>
      <c r="B13" s="15">
        <v>0.50039999999999996</v>
      </c>
      <c r="C13" s="83"/>
      <c r="D13" s="83"/>
      <c r="E13" s="83">
        <f t="shared" si="0"/>
        <v>0.50039999999999996</v>
      </c>
      <c r="F13" s="83" t="e">
        <f t="shared" si="1"/>
        <v>#DIV/0!</v>
      </c>
      <c r="G13" s="5">
        <v>9.7940000000000005</v>
      </c>
      <c r="H13" s="5">
        <v>9.8789999999999996</v>
      </c>
      <c r="I13" s="5">
        <v>9.8379999999999992</v>
      </c>
      <c r="J13" s="84">
        <f t="shared" si="2"/>
        <v>9.8370000000000015</v>
      </c>
      <c r="K13" s="84">
        <f t="shared" si="3"/>
        <v>4.2508822613664093E-2</v>
      </c>
      <c r="L13" s="5">
        <v>9.8360000000000003</v>
      </c>
      <c r="M13" s="5">
        <v>9.8710000000000004</v>
      </c>
      <c r="N13" s="5">
        <v>9.9870000000000001</v>
      </c>
      <c r="O13" s="84">
        <f t="shared" si="4"/>
        <v>9.8980000000000015</v>
      </c>
      <c r="P13" s="84">
        <f t="shared" si="5"/>
        <v>7.9037965560861817E-2</v>
      </c>
      <c r="Q13" s="5">
        <v>5.0179999999999998</v>
      </c>
      <c r="R13" s="5">
        <v>5.01</v>
      </c>
      <c r="S13" s="5">
        <v>5.173</v>
      </c>
      <c r="T13" s="85">
        <f t="shared" si="6"/>
        <v>5.0669999999999993</v>
      </c>
      <c r="U13" s="85">
        <f t="shared" si="7"/>
        <v>9.1885798685107087E-2</v>
      </c>
      <c r="V13" s="85">
        <f t="shared" si="8"/>
        <v>0.49335669394200005</v>
      </c>
      <c r="W13" s="87"/>
      <c r="X13" s="88"/>
      <c r="Y13" s="89"/>
      <c r="Z13" s="91"/>
      <c r="AA13" s="55"/>
      <c r="AB13" s="55"/>
      <c r="AC13" s="55"/>
      <c r="AD13" s="55"/>
      <c r="AE13" s="55"/>
    </row>
    <row r="14" spans="1:31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9"/>
      <c r="H14" s="9"/>
      <c r="I14" s="9"/>
      <c r="J14" s="84" t="e">
        <f t="shared" si="2"/>
        <v>#DIV/0!</v>
      </c>
      <c r="K14" s="84" t="e">
        <f t="shared" si="3"/>
        <v>#DIV/0!</v>
      </c>
      <c r="L14" s="15"/>
      <c r="M14" s="15"/>
      <c r="N14" s="15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31" x14ac:dyDescent="0.45">
      <c r="A15" s="80">
        <v>24</v>
      </c>
      <c r="B15" s="15">
        <v>0.49469999999999997</v>
      </c>
      <c r="C15" s="83"/>
      <c r="D15" s="83"/>
      <c r="E15" s="83">
        <f t="shared" si="0"/>
        <v>0.49469999999999997</v>
      </c>
      <c r="F15" s="83" t="e">
        <f t="shared" si="1"/>
        <v>#DIV/0!</v>
      </c>
      <c r="G15" s="9">
        <v>9.7929999999999993</v>
      </c>
      <c r="H15" s="9">
        <v>9.9489999999999998</v>
      </c>
      <c r="I15" s="9">
        <v>9.8450000000000006</v>
      </c>
      <c r="J15" s="84">
        <f t="shared" si="2"/>
        <v>9.8623333333333321</v>
      </c>
      <c r="K15" s="84">
        <f t="shared" si="3"/>
        <v>7.9431312045901398E-2</v>
      </c>
      <c r="L15" s="15">
        <v>9.8450000000000006</v>
      </c>
      <c r="M15" s="15">
        <v>9.9670000000000005</v>
      </c>
      <c r="N15" s="15">
        <v>9.8800000000000008</v>
      </c>
      <c r="O15" s="84">
        <f t="shared" si="4"/>
        <v>9.897333333333334</v>
      </c>
      <c r="P15" s="84">
        <f t="shared" si="5"/>
        <v>6.2819848243475751E-2</v>
      </c>
      <c r="Q15" s="100">
        <v>5.0179999999999998</v>
      </c>
      <c r="R15" s="100">
        <v>5.01</v>
      </c>
      <c r="S15" s="100">
        <v>5.173</v>
      </c>
      <c r="T15" s="85">
        <f t="shared" si="6"/>
        <v>5.0669999999999993</v>
      </c>
      <c r="U15" s="85">
        <f t="shared" si="7"/>
        <v>9.1885798685107087E-2</v>
      </c>
      <c r="V15" s="85">
        <f t="shared" si="8"/>
        <v>0.49459392585199985</v>
      </c>
      <c r="W15" s="87"/>
      <c r="X15" s="88"/>
      <c r="Y15" s="89"/>
      <c r="Z15" s="92"/>
    </row>
    <row r="16" spans="1:31" x14ac:dyDescent="0.45">
      <c r="A16" s="80">
        <v>48</v>
      </c>
      <c r="B16" s="15">
        <v>0.4914</v>
      </c>
      <c r="C16" s="83"/>
      <c r="D16" s="83"/>
      <c r="E16" s="83">
        <f t="shared" si="0"/>
        <v>0.4914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4"/>
      <c r="M16" s="4"/>
      <c r="N16" s="4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7" x14ac:dyDescent="0.45">
      <c r="A17" s="80">
        <v>72</v>
      </c>
      <c r="B17" s="15">
        <v>0.49020000000000002</v>
      </c>
      <c r="C17" s="83"/>
      <c r="D17" s="83"/>
      <c r="E17" s="83">
        <f t="shared" si="0"/>
        <v>0.49020000000000002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7" x14ac:dyDescent="0.45">
      <c r="A18" s="80">
        <v>96</v>
      </c>
      <c r="B18" s="15">
        <v>0.49430000000000002</v>
      </c>
      <c r="C18" s="83"/>
      <c r="D18" s="83"/>
      <c r="E18" s="83">
        <f t="shared" si="0"/>
        <v>0.49430000000000002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7" x14ac:dyDescent="0.45">
      <c r="A19" s="80">
        <v>120</v>
      </c>
      <c r="B19" s="15">
        <v>0.49399999999999999</v>
      </c>
      <c r="C19" s="83"/>
      <c r="D19" s="83"/>
      <c r="E19" s="83">
        <f t="shared" si="0"/>
        <v>0.49399999999999999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7" x14ac:dyDescent="0.45">
      <c r="A20" s="80">
        <v>144</v>
      </c>
      <c r="B20" s="15">
        <v>0.49609999999999999</v>
      </c>
      <c r="C20" s="83"/>
      <c r="D20" s="83"/>
      <c r="E20" s="83">
        <f t="shared" si="0"/>
        <v>0.49609999999999999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7" x14ac:dyDescent="0.45">
      <c r="A21" s="80">
        <v>168</v>
      </c>
      <c r="B21" s="15">
        <v>0.49640000000000001</v>
      </c>
      <c r="C21" s="83"/>
      <c r="D21" s="83"/>
      <c r="E21" s="83">
        <f t="shared" si="0"/>
        <v>0.49640000000000001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6">
        <f>(J15-J10)/J10*100</f>
        <v>-5.3518873960332805</v>
      </c>
      <c r="K23" s="16"/>
      <c r="L23" s="16"/>
      <c r="M23" s="16"/>
      <c r="N23" s="16"/>
      <c r="O23" s="16">
        <f>(O15-O10)/O10*100</f>
        <v>-4.382829356261877</v>
      </c>
      <c r="P23" s="16"/>
      <c r="Q23" s="16"/>
      <c r="R23" s="16"/>
      <c r="S23" s="16"/>
      <c r="T23" s="16">
        <f>(T15-T10)/T10*100</f>
        <v>-5.9052924791086605</v>
      </c>
      <c r="U23" s="16"/>
      <c r="V23" s="16">
        <f>(V15-V10)/V10*100</f>
        <v>-14.844433338938664</v>
      </c>
      <c r="W23" s="87"/>
      <c r="X23" s="12"/>
      <c r="Y23" s="12"/>
    </row>
    <row r="24" spans="1:27" x14ac:dyDescent="0.45">
      <c r="A24" s="4"/>
      <c r="B24" s="4"/>
      <c r="C24" s="4"/>
      <c r="D24" s="71"/>
      <c r="E24" s="32"/>
      <c r="F24" s="50"/>
      <c r="G24" s="50"/>
      <c r="H24" s="50"/>
      <c r="I24" s="71"/>
      <c r="J24" s="71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71"/>
      <c r="Z24" s="4"/>
      <c r="AA24" s="4"/>
    </row>
    <row r="25" spans="1:27" x14ac:dyDescent="0.45">
      <c r="A25" s="4"/>
      <c r="B25" s="15"/>
      <c r="C25" s="15"/>
      <c r="D25" s="32"/>
      <c r="E25" s="51"/>
      <c r="F25" s="32"/>
      <c r="G25" s="32"/>
      <c r="H25" s="32"/>
      <c r="I25" s="15"/>
      <c r="J25" s="1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  <c r="Y26" s="4"/>
      <c r="Z26" s="4"/>
      <c r="AA26" s="4"/>
    </row>
    <row r="27" spans="1:27" x14ac:dyDescent="0.45">
      <c r="E27" s="71"/>
      <c r="F27" s="25"/>
      <c r="G27" s="25"/>
      <c r="H27" s="25"/>
      <c r="I27" s="9"/>
      <c r="J27" s="9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7" x14ac:dyDescent="0.45">
      <c r="F29" s="9"/>
      <c r="G29" s="9"/>
      <c r="H29" s="9"/>
      <c r="I29" s="9"/>
      <c r="J29" s="9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700-000000000000}"/>
    <hyperlink ref="B1" location="'Calculations file'!A1" display="'Calculations file'!A1" xr:uid="{00000000-0004-0000-0700-000001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E39"/>
  <sheetViews>
    <sheetView zoomScale="60" zoomScaleNormal="60" workbookViewId="0">
      <selection activeCell="J23" sqref="J23:V23"/>
    </sheetView>
  </sheetViews>
  <sheetFormatPr defaultRowHeight="13.8" x14ac:dyDescent="0.45"/>
  <cols>
    <col min="1" max="1" width="29.76171875" bestFit="1" customWidth="1"/>
    <col min="2" max="2" width="15.76171875" bestFit="1" customWidth="1"/>
    <col min="4" max="4" width="10.47265625" bestFit="1" customWidth="1"/>
    <col min="5" max="5" width="13.47265625" bestFit="1" customWidth="1"/>
    <col min="6" max="9" width="13.47265625" customWidth="1"/>
    <col min="10" max="10" width="13.234375" bestFit="1" customWidth="1"/>
    <col min="11" max="11" width="11.6171875" bestFit="1" customWidth="1"/>
    <col min="12" max="12" width="18.47265625" bestFit="1" customWidth="1"/>
    <col min="13" max="13" width="16.47265625" bestFit="1" customWidth="1"/>
    <col min="14" max="14" width="13.6171875" customWidth="1"/>
    <col min="15" max="15" width="21.37890625" customWidth="1"/>
    <col min="16" max="16" width="14.76171875" customWidth="1"/>
    <col min="17" max="17" width="17.6171875" customWidth="1"/>
    <col min="18" max="18" width="15.37890625" customWidth="1"/>
    <col min="19" max="19" width="14.47265625" customWidth="1"/>
    <col min="22" max="22" width="12.234375" bestFit="1" customWidth="1"/>
    <col min="24" max="24" width="13.234375" bestFit="1" customWidth="1"/>
    <col min="25" max="25" width="8.76171875" bestFit="1" customWidth="1"/>
    <col min="26" max="26" width="18.47265625" bestFit="1" customWidth="1"/>
    <col min="27" max="27" width="8.76171875" bestFit="1" customWidth="1"/>
    <col min="28" max="28" width="18.47265625" bestFit="1" customWidth="1"/>
    <col min="30" max="30" width="18.76171875" customWidth="1"/>
  </cols>
  <sheetData>
    <row r="1" spans="1:31" x14ac:dyDescent="0.45">
      <c r="A1" s="93" t="s">
        <v>82</v>
      </c>
      <c r="B1" s="94" t="s">
        <v>83</v>
      </c>
      <c r="C1" s="7"/>
    </row>
    <row r="2" spans="1:31" ht="14.1" x14ac:dyDescent="0.5">
      <c r="A2" s="1" t="s">
        <v>120</v>
      </c>
      <c r="B2" s="1"/>
      <c r="C2" s="1"/>
    </row>
    <row r="3" spans="1:31" ht="14.1" x14ac:dyDescent="0.5">
      <c r="A3" s="1"/>
      <c r="B3" s="1"/>
      <c r="C3" s="1"/>
    </row>
    <row r="4" spans="1:31" ht="30" x14ac:dyDescent="0.45">
      <c r="A4" s="69" t="s">
        <v>0</v>
      </c>
      <c r="B4" s="69" t="s">
        <v>1</v>
      </c>
      <c r="C4" s="69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13</v>
      </c>
      <c r="O4" s="142" t="s">
        <v>14</v>
      </c>
      <c r="P4" s="142" t="s">
        <v>15</v>
      </c>
      <c r="Q4" s="142" t="s">
        <v>16</v>
      </c>
      <c r="Z4" s="58"/>
      <c r="AA4" s="58"/>
      <c r="AB4" s="58"/>
      <c r="AC4" s="58"/>
      <c r="AD4" s="58"/>
      <c r="AE4" s="58"/>
    </row>
    <row r="5" spans="1:31" x14ac:dyDescent="0.45">
      <c r="A5" s="4" t="s">
        <v>22</v>
      </c>
      <c r="B5" s="8">
        <v>44203</v>
      </c>
      <c r="C5" s="72">
        <v>0.4236111111111111</v>
      </c>
      <c r="D5" s="59">
        <v>20</v>
      </c>
      <c r="E5" s="59"/>
      <c r="F5" s="4">
        <v>37</v>
      </c>
      <c r="G5" s="4">
        <v>95</v>
      </c>
      <c r="H5" s="4" t="s">
        <v>110</v>
      </c>
      <c r="I5" s="4"/>
      <c r="J5" s="4"/>
      <c r="K5" s="4" t="s">
        <v>111</v>
      </c>
      <c r="L5" s="4" t="s">
        <v>112</v>
      </c>
      <c r="M5" s="4" t="s">
        <v>113</v>
      </c>
      <c r="N5" s="4" t="s">
        <v>114</v>
      </c>
      <c r="O5" s="4">
        <v>1</v>
      </c>
      <c r="P5" s="8" t="s">
        <v>115</v>
      </c>
      <c r="Q5" s="10" t="s">
        <v>116</v>
      </c>
      <c r="T5" s="4"/>
      <c r="Z5" s="19"/>
      <c r="AA5" s="56"/>
      <c r="AB5" s="56"/>
      <c r="AC5" s="56"/>
      <c r="AD5" s="56"/>
      <c r="AE5" s="56"/>
    </row>
    <row r="6" spans="1:31" ht="14.1" x14ac:dyDescent="0.5">
      <c r="L6" s="1"/>
      <c r="M6" s="1"/>
      <c r="N6" s="1"/>
      <c r="O6" s="1"/>
      <c r="P6" s="1"/>
      <c r="Q6" s="23"/>
      <c r="Z6" s="19"/>
      <c r="AA6" s="56"/>
      <c r="AB6" s="56"/>
      <c r="AC6" s="56"/>
      <c r="AD6" s="57"/>
      <c r="AE6" s="57"/>
    </row>
    <row r="7" spans="1:31" ht="14.1" x14ac:dyDescent="0.5">
      <c r="A7" s="162" t="s">
        <v>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4"/>
      <c r="X7" s="164" t="s">
        <v>18</v>
      </c>
      <c r="Y7" s="164"/>
      <c r="Z7" s="164"/>
      <c r="AA7" s="14"/>
      <c r="AC7" s="56"/>
      <c r="AD7" s="57"/>
      <c r="AE7" s="57"/>
    </row>
    <row r="8" spans="1:31" x14ac:dyDescent="0.45">
      <c r="A8" s="76" t="s">
        <v>23</v>
      </c>
      <c r="B8" s="163" t="s">
        <v>21</v>
      </c>
      <c r="C8" s="163"/>
      <c r="D8" s="163"/>
      <c r="E8" s="163"/>
      <c r="F8" s="163"/>
      <c r="G8" s="161" t="s">
        <v>67</v>
      </c>
      <c r="H8" s="161"/>
      <c r="I8" s="161"/>
      <c r="J8" s="161"/>
      <c r="K8" s="161"/>
      <c r="L8" s="161" t="s">
        <v>68</v>
      </c>
      <c r="M8" s="161"/>
      <c r="N8" s="161"/>
      <c r="O8" s="161"/>
      <c r="P8" s="161"/>
      <c r="Q8" s="161" t="s">
        <v>69</v>
      </c>
      <c r="R8" s="161"/>
      <c r="S8" s="161"/>
      <c r="T8" s="161"/>
      <c r="U8" s="161"/>
      <c r="V8" s="77" t="s">
        <v>70</v>
      </c>
      <c r="W8" s="78"/>
      <c r="X8" s="143" t="s">
        <v>31</v>
      </c>
      <c r="Y8" s="143" t="s">
        <v>20</v>
      </c>
      <c r="Z8" s="79" t="s">
        <v>32</v>
      </c>
      <c r="AA8" s="24"/>
      <c r="AC8" s="56"/>
      <c r="AD8" s="57"/>
      <c r="AE8" s="57"/>
    </row>
    <row r="9" spans="1:31" x14ac:dyDescent="0.45">
      <c r="A9" s="80" t="s">
        <v>30</v>
      </c>
      <c r="B9" s="80" t="s">
        <v>24</v>
      </c>
      <c r="C9" s="80" t="s">
        <v>25</v>
      </c>
      <c r="D9" s="80" t="s">
        <v>26</v>
      </c>
      <c r="E9" s="80" t="s">
        <v>66</v>
      </c>
      <c r="F9" s="80" t="s">
        <v>28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24</v>
      </c>
      <c r="R9" s="80" t="s">
        <v>25</v>
      </c>
      <c r="S9" s="80" t="s">
        <v>26</v>
      </c>
      <c r="T9" s="80" t="s">
        <v>27</v>
      </c>
      <c r="U9" s="80" t="s">
        <v>28</v>
      </c>
      <c r="V9" s="80" t="s">
        <v>71</v>
      </c>
      <c r="W9" s="81"/>
      <c r="X9" s="80">
        <v>10</v>
      </c>
      <c r="Y9" s="80">
        <v>1</v>
      </c>
      <c r="Z9" s="82">
        <v>10</v>
      </c>
      <c r="AA9" s="71"/>
      <c r="AC9" s="56"/>
      <c r="AD9" s="57"/>
      <c r="AE9" s="57"/>
    </row>
    <row r="10" spans="1:31" x14ac:dyDescent="0.45">
      <c r="A10" s="80">
        <v>0</v>
      </c>
      <c r="B10" s="15">
        <v>0.56899999999999995</v>
      </c>
      <c r="C10" s="83"/>
      <c r="D10" s="83"/>
      <c r="E10" s="83">
        <f t="shared" ref="E10:E21" si="0">AVERAGE(B10:D10)</f>
        <v>0.56899999999999995</v>
      </c>
      <c r="F10" s="83" t="e">
        <f t="shared" ref="F10:F21" si="1">_xlfn.STDEV.S(B10:D10)</f>
        <v>#DIV/0!</v>
      </c>
      <c r="G10" s="5">
        <v>10.311999999999999</v>
      </c>
      <c r="H10" s="5">
        <v>10.365</v>
      </c>
      <c r="I10" s="5">
        <v>10.276</v>
      </c>
      <c r="J10" s="84">
        <f>AVERAGE(G10:I10)</f>
        <v>10.317666666666666</v>
      </c>
      <c r="K10" s="84">
        <f>_xlfn.STDEV.S(G10:I10)</f>
        <v>4.4769781475157498E-2</v>
      </c>
      <c r="L10" s="5">
        <v>10.208</v>
      </c>
      <c r="M10" s="5">
        <v>10.329000000000001</v>
      </c>
      <c r="N10" s="5">
        <v>10.329000000000001</v>
      </c>
      <c r="O10" s="84">
        <f>AVERAGE(L10:N10)</f>
        <v>10.288666666666666</v>
      </c>
      <c r="P10" s="84">
        <f>_xlfn.STDEV.S(L10:N10)</f>
        <v>6.9859382571944975E-2</v>
      </c>
      <c r="Q10" s="5">
        <v>5.4820000000000002</v>
      </c>
      <c r="R10" s="5">
        <v>5.3879999999999999</v>
      </c>
      <c r="S10" s="5">
        <v>5.3129999999999997</v>
      </c>
      <c r="T10" s="85">
        <f>AVERAGE(Q10:S10)</f>
        <v>5.394333333333333</v>
      </c>
      <c r="U10" s="85">
        <f>_xlfn.STDEV.S(Q10:S10)</f>
        <v>8.4677820787579169E-2</v>
      </c>
      <c r="V10" s="85">
        <f>J10*O10*T10/1000</f>
        <v>0.57263563361237024</v>
      </c>
      <c r="W10" s="87"/>
      <c r="X10" s="88"/>
      <c r="Y10" s="89"/>
      <c r="Z10" s="90"/>
      <c r="AA10" s="56"/>
      <c r="AB10" s="56"/>
      <c r="AC10" s="56"/>
      <c r="AD10" s="57"/>
      <c r="AE10" s="57"/>
    </row>
    <row r="11" spans="1:31" x14ac:dyDescent="0.45">
      <c r="A11" s="80">
        <v>2</v>
      </c>
      <c r="B11" s="15">
        <v>0.50649999999999995</v>
      </c>
      <c r="C11" s="83"/>
      <c r="D11" s="83"/>
      <c r="E11" s="83">
        <f t="shared" si="0"/>
        <v>0.50649999999999995</v>
      </c>
      <c r="F11" s="83" t="e">
        <f t="shared" si="1"/>
        <v>#DIV/0!</v>
      </c>
      <c r="G11" s="5">
        <v>10.054</v>
      </c>
      <c r="H11" s="5">
        <v>10.121</v>
      </c>
      <c r="I11" s="5">
        <v>10.025</v>
      </c>
      <c r="J11" s="84">
        <f t="shared" ref="J11:J21" si="2">AVERAGE(G11:I11)</f>
        <v>10.066666666666668</v>
      </c>
      <c r="K11" s="84">
        <f t="shared" ref="K11:K21" si="3">_xlfn.STDEV.S(G11:I11)</f>
        <v>4.9237519569260792E-2</v>
      </c>
      <c r="L11" s="5">
        <v>10.013999999999999</v>
      </c>
      <c r="M11" s="5">
        <v>10.099</v>
      </c>
      <c r="N11" s="5">
        <v>10.016999999999999</v>
      </c>
      <c r="O11" s="84">
        <f t="shared" ref="O11:O21" si="4">AVERAGE(L11:N11)</f>
        <v>10.043333333333333</v>
      </c>
      <c r="P11" s="84">
        <f t="shared" ref="P11:P21" si="5">_xlfn.STDEV.S(L11:N11)</f>
        <v>4.8232077845904359E-2</v>
      </c>
      <c r="Q11" s="5">
        <v>5.149</v>
      </c>
      <c r="R11" s="5">
        <v>5.133</v>
      </c>
      <c r="S11" s="5">
        <v>5.2009999999999996</v>
      </c>
      <c r="T11" s="85">
        <f t="shared" ref="T11:T21" si="6">AVERAGE(Q11:S11)</f>
        <v>5.1610000000000005</v>
      </c>
      <c r="U11" s="85">
        <f t="shared" ref="U11:U21" si="7">_xlfn.STDEV.S(Q11:S11)</f>
        <v>3.5552777669262133E-2</v>
      </c>
      <c r="V11" s="85">
        <f t="shared" ref="V11:V21" si="8">J11*O11*T11/1000</f>
        <v>0.5217920095555556</v>
      </c>
      <c r="W11" s="87"/>
      <c r="X11" s="88"/>
      <c r="Y11" s="89"/>
      <c r="Z11" s="91"/>
      <c r="AA11" s="57"/>
      <c r="AB11" s="56"/>
      <c r="AC11" s="56"/>
      <c r="AD11" s="56"/>
      <c r="AE11" s="56"/>
    </row>
    <row r="12" spans="1:31" x14ac:dyDescent="0.45">
      <c r="A12" s="80">
        <v>4</v>
      </c>
      <c r="B12" s="15">
        <v>0.49109999999999998</v>
      </c>
      <c r="C12" s="83"/>
      <c r="D12" s="83"/>
      <c r="E12" s="83">
        <f t="shared" si="0"/>
        <v>0.49109999999999998</v>
      </c>
      <c r="F12" s="83" t="e">
        <f t="shared" si="1"/>
        <v>#DIV/0!</v>
      </c>
      <c r="G12" s="5">
        <v>9.7330000000000005</v>
      </c>
      <c r="H12" s="5">
        <v>9.6080000000000005</v>
      </c>
      <c r="I12" s="5">
        <v>9.8360000000000003</v>
      </c>
      <c r="J12" s="84">
        <f t="shared" si="2"/>
        <v>9.7256666666666671</v>
      </c>
      <c r="K12" s="84">
        <f t="shared" si="3"/>
        <v>0.11417676354378463</v>
      </c>
      <c r="L12" s="5">
        <v>9.7119999999999997</v>
      </c>
      <c r="M12" s="5">
        <v>9.8629999999999995</v>
      </c>
      <c r="N12" s="5">
        <v>9.8119999999999994</v>
      </c>
      <c r="O12" s="84">
        <f t="shared" si="4"/>
        <v>9.7956666666666674</v>
      </c>
      <c r="P12" s="84">
        <f t="shared" si="5"/>
        <v>7.6813627263222731E-2</v>
      </c>
      <c r="Q12" s="5">
        <v>5.0940000000000003</v>
      </c>
      <c r="R12" s="5">
        <v>5.1959999999999997</v>
      </c>
      <c r="S12" s="5">
        <v>5.1239999999999997</v>
      </c>
      <c r="T12" s="85">
        <f t="shared" si="6"/>
        <v>5.137999999999999</v>
      </c>
      <c r="U12" s="85">
        <f t="shared" si="7"/>
        <v>5.2421369688324393E-2</v>
      </c>
      <c r="V12" s="85">
        <f t="shared" si="8"/>
        <v>0.48949411954022221</v>
      </c>
      <c r="W12" s="87"/>
      <c r="X12" s="88"/>
      <c r="Y12" s="89"/>
      <c r="Z12" s="91"/>
      <c r="AA12" s="55"/>
      <c r="AB12" s="55"/>
      <c r="AC12" s="55"/>
      <c r="AD12" s="55"/>
      <c r="AE12" s="55"/>
    </row>
    <row r="13" spans="1:31" x14ac:dyDescent="0.45">
      <c r="A13" s="80">
        <v>6</v>
      </c>
      <c r="B13" s="15">
        <v>0.49299999999999999</v>
      </c>
      <c r="C13" s="83"/>
      <c r="D13" s="83"/>
      <c r="E13" s="83">
        <f t="shared" si="0"/>
        <v>0.49299999999999999</v>
      </c>
      <c r="F13" s="83" t="e">
        <f t="shared" si="1"/>
        <v>#DIV/0!</v>
      </c>
      <c r="G13" s="5">
        <v>9.8279999999999994</v>
      </c>
      <c r="H13" s="5">
        <v>9.0180000000000007</v>
      </c>
      <c r="I13" s="5">
        <v>9.8970000000000002</v>
      </c>
      <c r="J13" s="84">
        <f t="shared" si="2"/>
        <v>9.5810000000000013</v>
      </c>
      <c r="K13" s="84">
        <f t="shared" si="3"/>
        <v>0.48879136653586625</v>
      </c>
      <c r="L13" s="5">
        <v>9.9670000000000005</v>
      </c>
      <c r="M13" s="5">
        <v>9.9909999999999997</v>
      </c>
      <c r="N13" s="5">
        <v>9.9309999999999992</v>
      </c>
      <c r="O13" s="84">
        <f t="shared" si="4"/>
        <v>9.9629999999999992</v>
      </c>
      <c r="P13" s="84">
        <f t="shared" si="5"/>
        <v>3.0199337741083319E-2</v>
      </c>
      <c r="Q13" s="5">
        <v>5.0570000000000004</v>
      </c>
      <c r="R13" s="5">
        <v>5.008</v>
      </c>
      <c r="S13" s="5">
        <v>5.0590000000000002</v>
      </c>
      <c r="T13" s="85">
        <f t="shared" si="6"/>
        <v>5.0413333333333341</v>
      </c>
      <c r="U13" s="85">
        <f t="shared" si="7"/>
        <v>2.888482877452006E-2</v>
      </c>
      <c r="V13" s="85">
        <f t="shared" si="8"/>
        <v>0.48122300912400012</v>
      </c>
      <c r="W13" s="87"/>
      <c r="X13" s="88"/>
      <c r="Y13" s="89"/>
      <c r="Z13" s="91"/>
      <c r="AA13" s="55"/>
      <c r="AB13" s="55"/>
      <c r="AC13" s="55"/>
      <c r="AD13" s="55"/>
      <c r="AE13" s="55"/>
    </row>
    <row r="14" spans="1:31" x14ac:dyDescent="0.45">
      <c r="A14" s="80"/>
      <c r="B14" s="15"/>
      <c r="C14" s="83"/>
      <c r="D14" s="83"/>
      <c r="E14" s="83" t="e">
        <f t="shared" si="0"/>
        <v>#DIV/0!</v>
      </c>
      <c r="F14" s="83" t="e">
        <f t="shared" si="1"/>
        <v>#DIV/0!</v>
      </c>
      <c r="G14" s="15"/>
      <c r="H14" s="15"/>
      <c r="I14" s="15"/>
      <c r="J14" s="84" t="e">
        <f t="shared" si="2"/>
        <v>#DIV/0!</v>
      </c>
      <c r="K14" s="84" t="e">
        <f t="shared" si="3"/>
        <v>#DIV/0!</v>
      </c>
      <c r="L14" s="9"/>
      <c r="M14" s="9"/>
      <c r="N14" s="9"/>
      <c r="O14" s="84" t="e">
        <f t="shared" si="4"/>
        <v>#DIV/0!</v>
      </c>
      <c r="P14" s="84" t="e">
        <f t="shared" si="5"/>
        <v>#DIV/0!</v>
      </c>
      <c r="Q14" s="15"/>
      <c r="R14" s="15"/>
      <c r="S14" s="15"/>
      <c r="T14" s="85" t="e">
        <f t="shared" si="6"/>
        <v>#DIV/0!</v>
      </c>
      <c r="U14" s="85" t="e">
        <f t="shared" si="7"/>
        <v>#DIV/0!</v>
      </c>
      <c r="V14" s="85" t="e">
        <f t="shared" si="8"/>
        <v>#DIV/0!</v>
      </c>
      <c r="W14" s="87"/>
      <c r="X14" s="88"/>
      <c r="Y14" s="89"/>
      <c r="Z14" s="92"/>
    </row>
    <row r="15" spans="1:31" x14ac:dyDescent="0.45">
      <c r="A15" s="80">
        <v>24</v>
      </c>
      <c r="B15" s="15">
        <v>0.49</v>
      </c>
      <c r="C15" s="83"/>
      <c r="D15" s="83"/>
      <c r="E15" s="83">
        <f t="shared" si="0"/>
        <v>0.49</v>
      </c>
      <c r="F15" s="83" t="e">
        <f t="shared" si="1"/>
        <v>#DIV/0!</v>
      </c>
      <c r="G15" s="9">
        <v>9.9160000000000004</v>
      </c>
      <c r="H15" s="9">
        <v>9.9870000000000001</v>
      </c>
      <c r="I15" s="9">
        <v>9.8469999999999995</v>
      </c>
      <c r="J15" s="84">
        <f t="shared" si="2"/>
        <v>9.9166666666666661</v>
      </c>
      <c r="K15" s="84">
        <f t="shared" si="3"/>
        <v>7.0002380911890219E-2</v>
      </c>
      <c r="L15" s="15">
        <v>9.8490000000000002</v>
      </c>
      <c r="M15" s="15">
        <v>9.9949999999999992</v>
      </c>
      <c r="N15" s="15">
        <v>9.8279999999999994</v>
      </c>
      <c r="O15" s="84">
        <f t="shared" si="4"/>
        <v>9.8906666666666663</v>
      </c>
      <c r="P15" s="84">
        <f t="shared" si="5"/>
        <v>9.0963362588095217E-2</v>
      </c>
      <c r="Q15" s="15">
        <v>5.0590000000000002</v>
      </c>
      <c r="R15" s="15">
        <v>5.0830000000000002</v>
      </c>
      <c r="S15" s="15">
        <v>5.0145999999999997</v>
      </c>
      <c r="T15" s="85">
        <f t="shared" si="6"/>
        <v>5.0522</v>
      </c>
      <c r="U15" s="85">
        <f t="shared" si="7"/>
        <v>3.4703313962790604E-2</v>
      </c>
      <c r="V15" s="85">
        <f t="shared" si="8"/>
        <v>0.49553212582222217</v>
      </c>
      <c r="W15" s="87"/>
      <c r="X15" s="88"/>
      <c r="Y15" s="89"/>
      <c r="Z15" s="92"/>
    </row>
    <row r="16" spans="1:31" x14ac:dyDescent="0.45">
      <c r="A16" s="80">
        <v>48</v>
      </c>
      <c r="B16" s="15">
        <v>0.48499999999999999</v>
      </c>
      <c r="C16" s="83"/>
      <c r="D16" s="83"/>
      <c r="E16" s="83">
        <f t="shared" si="0"/>
        <v>0.48499999999999999</v>
      </c>
      <c r="F16" s="83" t="e">
        <f t="shared" si="1"/>
        <v>#DIV/0!</v>
      </c>
      <c r="G16" s="82"/>
      <c r="H16" s="82"/>
      <c r="I16" s="82"/>
      <c r="J16" s="84" t="e">
        <f t="shared" si="2"/>
        <v>#DIV/0!</v>
      </c>
      <c r="K16" s="84" t="e">
        <f t="shared" si="3"/>
        <v>#DIV/0!</v>
      </c>
      <c r="L16" s="80"/>
      <c r="M16" s="80"/>
      <c r="N16" s="80"/>
      <c r="O16" s="84" t="e">
        <f t="shared" si="4"/>
        <v>#DIV/0!</v>
      </c>
      <c r="P16" s="84" t="e">
        <f t="shared" si="5"/>
        <v>#DIV/0!</v>
      </c>
      <c r="Q16" s="82"/>
      <c r="R16" s="82"/>
      <c r="S16" s="82"/>
      <c r="T16" s="85" t="e">
        <f t="shared" si="6"/>
        <v>#DIV/0!</v>
      </c>
      <c r="U16" s="85" t="e">
        <f t="shared" si="7"/>
        <v>#DIV/0!</v>
      </c>
      <c r="V16" s="85" t="e">
        <f t="shared" si="8"/>
        <v>#DIV/0!</v>
      </c>
      <c r="W16" s="87"/>
      <c r="X16" s="88"/>
      <c r="Y16" s="89"/>
      <c r="Z16" s="92"/>
    </row>
    <row r="17" spans="1:27" x14ac:dyDescent="0.45">
      <c r="A17" s="80">
        <v>72</v>
      </c>
      <c r="B17" s="15">
        <v>0.48330000000000001</v>
      </c>
      <c r="C17" s="83"/>
      <c r="D17" s="83"/>
      <c r="E17" s="83">
        <f t="shared" si="0"/>
        <v>0.48330000000000001</v>
      </c>
      <c r="F17" s="83" t="e">
        <f t="shared" si="1"/>
        <v>#DIV/0!</v>
      </c>
      <c r="G17" s="82"/>
      <c r="H17" s="82"/>
      <c r="I17" s="82"/>
      <c r="J17" s="84" t="e">
        <f t="shared" si="2"/>
        <v>#DIV/0!</v>
      </c>
      <c r="K17" s="84" t="e">
        <f t="shared" si="3"/>
        <v>#DIV/0!</v>
      </c>
      <c r="L17" s="80"/>
      <c r="M17" s="80"/>
      <c r="N17" s="80"/>
      <c r="O17" s="84" t="e">
        <f t="shared" si="4"/>
        <v>#DIV/0!</v>
      </c>
      <c r="P17" s="84" t="e">
        <f t="shared" si="5"/>
        <v>#DIV/0!</v>
      </c>
      <c r="Q17" s="82"/>
      <c r="R17" s="82"/>
      <c r="S17" s="82"/>
      <c r="T17" s="85" t="e">
        <f t="shared" si="6"/>
        <v>#DIV/0!</v>
      </c>
      <c r="U17" s="85" t="e">
        <f t="shared" si="7"/>
        <v>#DIV/0!</v>
      </c>
      <c r="V17" s="85" t="e">
        <f t="shared" si="8"/>
        <v>#DIV/0!</v>
      </c>
      <c r="W17" s="87"/>
      <c r="X17" s="88"/>
      <c r="Y17" s="89"/>
      <c r="Z17" s="92"/>
    </row>
    <row r="18" spans="1:27" x14ac:dyDescent="0.45">
      <c r="A18" s="80">
        <v>96</v>
      </c>
      <c r="B18" s="15">
        <v>0.48520000000000002</v>
      </c>
      <c r="C18" s="83"/>
      <c r="D18" s="83"/>
      <c r="E18" s="83">
        <f t="shared" si="0"/>
        <v>0.48520000000000002</v>
      </c>
      <c r="F18" s="83" t="e">
        <f t="shared" si="1"/>
        <v>#DIV/0!</v>
      </c>
      <c r="G18" s="82"/>
      <c r="H18" s="82"/>
      <c r="I18" s="82"/>
      <c r="J18" s="84" t="e">
        <f t="shared" si="2"/>
        <v>#DIV/0!</v>
      </c>
      <c r="K18" s="84" t="e">
        <f t="shared" si="3"/>
        <v>#DIV/0!</v>
      </c>
      <c r="L18" s="82"/>
      <c r="M18" s="82"/>
      <c r="N18" s="82"/>
      <c r="O18" s="84" t="e">
        <f t="shared" si="4"/>
        <v>#DIV/0!</v>
      </c>
      <c r="P18" s="84" t="e">
        <f t="shared" si="5"/>
        <v>#DIV/0!</v>
      </c>
      <c r="Q18" s="82"/>
      <c r="R18" s="82"/>
      <c r="S18" s="82"/>
      <c r="T18" s="85" t="e">
        <f t="shared" si="6"/>
        <v>#DIV/0!</v>
      </c>
      <c r="U18" s="85" t="e">
        <f t="shared" si="7"/>
        <v>#DIV/0!</v>
      </c>
      <c r="V18" s="85" t="e">
        <f t="shared" si="8"/>
        <v>#DIV/0!</v>
      </c>
      <c r="W18" s="87"/>
      <c r="X18" s="88"/>
      <c r="Y18" s="89"/>
      <c r="Z18" s="92"/>
    </row>
    <row r="19" spans="1:27" x14ac:dyDescent="0.45">
      <c r="A19" s="80">
        <v>120</v>
      </c>
      <c r="B19" s="15">
        <v>0.48699999999999999</v>
      </c>
      <c r="C19" s="83"/>
      <c r="D19" s="83"/>
      <c r="E19" s="83">
        <f t="shared" si="0"/>
        <v>0.48699999999999999</v>
      </c>
      <c r="F19" s="83" t="e">
        <f t="shared" si="1"/>
        <v>#DIV/0!</v>
      </c>
      <c r="G19" s="82"/>
      <c r="H19" s="82"/>
      <c r="I19" s="82"/>
      <c r="J19" s="84" t="e">
        <f t="shared" si="2"/>
        <v>#DIV/0!</v>
      </c>
      <c r="K19" s="84" t="e">
        <f t="shared" si="3"/>
        <v>#DIV/0!</v>
      </c>
      <c r="L19" s="82"/>
      <c r="M19" s="82"/>
      <c r="N19" s="82"/>
      <c r="O19" s="84" t="e">
        <f t="shared" si="4"/>
        <v>#DIV/0!</v>
      </c>
      <c r="P19" s="84" t="e">
        <f t="shared" si="5"/>
        <v>#DIV/0!</v>
      </c>
      <c r="Q19" s="82"/>
      <c r="R19" s="82"/>
      <c r="S19" s="82"/>
      <c r="T19" s="85" t="e">
        <f t="shared" si="6"/>
        <v>#DIV/0!</v>
      </c>
      <c r="U19" s="85" t="e">
        <f t="shared" si="7"/>
        <v>#DIV/0!</v>
      </c>
      <c r="V19" s="85" t="e">
        <f t="shared" si="8"/>
        <v>#DIV/0!</v>
      </c>
      <c r="W19" s="87"/>
      <c r="X19" s="88"/>
      <c r="Y19" s="89"/>
      <c r="Z19" s="92"/>
    </row>
    <row r="20" spans="1:27" x14ac:dyDescent="0.45">
      <c r="A20" s="80">
        <v>144</v>
      </c>
      <c r="B20" s="15">
        <v>0.48549999999999999</v>
      </c>
      <c r="C20" s="83"/>
      <c r="D20" s="83"/>
      <c r="E20" s="83">
        <f t="shared" si="0"/>
        <v>0.48549999999999999</v>
      </c>
      <c r="F20" s="83" t="e">
        <f t="shared" si="1"/>
        <v>#DIV/0!</v>
      </c>
      <c r="G20" s="82"/>
      <c r="H20" s="82"/>
      <c r="I20" s="82"/>
      <c r="J20" s="84" t="e">
        <f t="shared" si="2"/>
        <v>#DIV/0!</v>
      </c>
      <c r="K20" s="84" t="e">
        <f t="shared" si="3"/>
        <v>#DIV/0!</v>
      </c>
      <c r="L20" s="82"/>
      <c r="M20" s="82"/>
      <c r="N20" s="82"/>
      <c r="O20" s="84" t="e">
        <f t="shared" si="4"/>
        <v>#DIV/0!</v>
      </c>
      <c r="P20" s="84" t="e">
        <f t="shared" si="5"/>
        <v>#DIV/0!</v>
      </c>
      <c r="Q20" s="82"/>
      <c r="R20" s="82"/>
      <c r="S20" s="82"/>
      <c r="T20" s="85" t="e">
        <f t="shared" si="6"/>
        <v>#DIV/0!</v>
      </c>
      <c r="U20" s="85" t="e">
        <f t="shared" si="7"/>
        <v>#DIV/0!</v>
      </c>
      <c r="V20" s="85" t="e">
        <f t="shared" si="8"/>
        <v>#DIV/0!</v>
      </c>
      <c r="W20" s="87"/>
      <c r="X20" s="88"/>
      <c r="Y20" s="89"/>
      <c r="Z20" s="92"/>
    </row>
    <row r="21" spans="1:27" x14ac:dyDescent="0.45">
      <c r="A21" s="80">
        <v>168</v>
      </c>
      <c r="B21" s="15">
        <v>0.48699999999999999</v>
      </c>
      <c r="C21" s="83"/>
      <c r="D21" s="83"/>
      <c r="E21" s="83">
        <f t="shared" si="0"/>
        <v>0.48699999999999999</v>
      </c>
      <c r="F21" s="83" t="e">
        <f t="shared" si="1"/>
        <v>#DIV/0!</v>
      </c>
      <c r="G21" s="82"/>
      <c r="H21" s="82"/>
      <c r="I21" s="82"/>
      <c r="J21" s="84" t="e">
        <f t="shared" si="2"/>
        <v>#DIV/0!</v>
      </c>
      <c r="K21" s="84" t="e">
        <f t="shared" si="3"/>
        <v>#DIV/0!</v>
      </c>
      <c r="L21" s="82"/>
      <c r="M21" s="82"/>
      <c r="N21" s="82"/>
      <c r="O21" s="84" t="e">
        <f t="shared" si="4"/>
        <v>#DIV/0!</v>
      </c>
      <c r="P21" s="84" t="e">
        <f t="shared" si="5"/>
        <v>#DIV/0!</v>
      </c>
      <c r="Q21" s="82"/>
      <c r="R21" s="82"/>
      <c r="S21" s="82"/>
      <c r="T21" s="85" t="e">
        <f t="shared" si="6"/>
        <v>#DIV/0!</v>
      </c>
      <c r="U21" s="85" t="e">
        <f t="shared" si="7"/>
        <v>#DIV/0!</v>
      </c>
      <c r="V21" s="85" t="e">
        <f t="shared" si="8"/>
        <v>#DIV/0!</v>
      </c>
      <c r="W21" s="87"/>
      <c r="X21" s="88"/>
      <c r="Y21" s="89"/>
      <c r="Z21" s="92"/>
    </row>
    <row r="22" spans="1:27" x14ac:dyDescent="0.45"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7" x14ac:dyDescent="0.45">
      <c r="I23" s="12"/>
      <c r="J23" s="16">
        <f>(J15-J10)/J10*100</f>
        <v>-3.8865376538623058</v>
      </c>
      <c r="K23" s="16"/>
      <c r="L23" s="16"/>
      <c r="M23" s="16"/>
      <c r="N23" s="16"/>
      <c r="O23" s="16">
        <f>(O15-O10)/O10*100</f>
        <v>-3.8683340892891827</v>
      </c>
      <c r="P23" s="16"/>
      <c r="Q23" s="16"/>
      <c r="R23" s="16"/>
      <c r="S23" s="16"/>
      <c r="T23" s="16">
        <f>(T15-T10)/T10*100</f>
        <v>-6.3424581350800162</v>
      </c>
      <c r="U23" s="16"/>
      <c r="V23" s="16">
        <f>(V15-V10)/V10*100</f>
        <v>-13.464671645345275</v>
      </c>
      <c r="W23" s="12"/>
      <c r="X23" s="12"/>
      <c r="Y23" s="12"/>
    </row>
    <row r="24" spans="1:27" x14ac:dyDescent="0.45">
      <c r="A24" s="4"/>
      <c r="B24" s="4"/>
      <c r="C24" s="4"/>
      <c r="D24" s="71"/>
      <c r="E24" s="32"/>
      <c r="F24" s="50"/>
      <c r="G24" s="50"/>
      <c r="H24" s="50"/>
      <c r="I24" s="71"/>
      <c r="J24" s="71"/>
      <c r="K24" s="84"/>
      <c r="L24" s="82"/>
      <c r="M24" s="82"/>
      <c r="N24" s="82"/>
      <c r="O24" s="84"/>
      <c r="P24" s="84"/>
      <c r="Q24" s="82"/>
      <c r="R24" s="82"/>
      <c r="S24" s="82"/>
      <c r="T24" s="85"/>
      <c r="U24" s="84"/>
      <c r="V24" s="86"/>
      <c r="W24" s="87"/>
      <c r="X24" s="124"/>
      <c r="Y24" s="71"/>
      <c r="Z24" s="4"/>
      <c r="AA24" s="4"/>
    </row>
    <row r="25" spans="1:27" x14ac:dyDescent="0.45">
      <c r="A25" s="4"/>
      <c r="B25" s="15"/>
      <c r="C25" s="15"/>
      <c r="D25" s="32"/>
      <c r="E25" s="51"/>
      <c r="F25" s="32"/>
      <c r="G25" s="32"/>
      <c r="H25" s="32"/>
      <c r="I25" s="15"/>
      <c r="J25" s="15"/>
      <c r="K25" s="84"/>
      <c r="L25" s="12"/>
      <c r="M25" s="12"/>
      <c r="N25" s="12"/>
      <c r="O25" s="12"/>
      <c r="P25" s="84"/>
      <c r="Q25" s="12"/>
      <c r="R25" s="12"/>
      <c r="S25" s="12"/>
      <c r="T25" s="12"/>
      <c r="U25" s="84"/>
      <c r="V25" s="12"/>
      <c r="W25" s="87"/>
      <c r="X25" s="124"/>
      <c r="Y25" s="4"/>
      <c r="Z25" s="4"/>
      <c r="AA25" s="4"/>
    </row>
    <row r="26" spans="1:27" x14ac:dyDescent="0.45">
      <c r="A26" s="4"/>
      <c r="B26" s="15"/>
      <c r="C26" s="15"/>
      <c r="D26" s="32"/>
      <c r="E26" s="32"/>
      <c r="F26" s="25"/>
      <c r="G26" s="25"/>
      <c r="H26" s="25"/>
      <c r="I26" s="9"/>
      <c r="J26" s="9"/>
      <c r="K26" s="84"/>
      <c r="L26" s="123"/>
      <c r="M26" s="123"/>
      <c r="N26" s="123"/>
      <c r="O26" s="123"/>
      <c r="P26" s="84"/>
      <c r="Q26" s="123"/>
      <c r="R26" s="123"/>
      <c r="S26" s="123"/>
      <c r="T26" s="123"/>
      <c r="U26" s="84"/>
      <c r="V26" s="123"/>
      <c r="W26" s="87"/>
      <c r="X26" s="124"/>
      <c r="Y26" s="4"/>
      <c r="Z26" s="4"/>
      <c r="AA26" s="4"/>
    </row>
    <row r="27" spans="1:27" x14ac:dyDescent="0.45">
      <c r="E27" s="71"/>
      <c r="F27" s="25"/>
      <c r="G27" s="25"/>
      <c r="H27" s="25"/>
      <c r="I27" s="9"/>
      <c r="J27" s="9"/>
      <c r="K27" s="84"/>
      <c r="L27" s="15"/>
      <c r="M27" s="15"/>
      <c r="N27" s="15"/>
      <c r="O27" s="15"/>
      <c r="P27" s="84"/>
      <c r="Q27" s="15"/>
      <c r="R27" s="15"/>
      <c r="S27" s="15"/>
      <c r="T27" s="15"/>
      <c r="U27" s="84"/>
      <c r="V27" s="15"/>
      <c r="W27" s="87"/>
      <c r="X27" s="124"/>
      <c r="Y27" s="4"/>
      <c r="Z27" s="4"/>
      <c r="AA27" s="4"/>
    </row>
    <row r="28" spans="1:27" x14ac:dyDescent="0.45">
      <c r="F28" s="9"/>
      <c r="G28" s="9"/>
      <c r="H28" s="9"/>
      <c r="I28" s="9"/>
      <c r="J28" s="9"/>
      <c r="K28" s="84"/>
      <c r="L28" s="15"/>
      <c r="M28" s="15"/>
      <c r="N28" s="15"/>
      <c r="O28" s="15"/>
      <c r="P28" s="84"/>
      <c r="Q28" s="15"/>
      <c r="R28" s="15"/>
      <c r="S28" s="15"/>
      <c r="T28" s="15"/>
      <c r="U28" s="84"/>
      <c r="V28" s="15"/>
      <c r="W28" s="87"/>
      <c r="X28" s="124"/>
    </row>
    <row r="29" spans="1:27" x14ac:dyDescent="0.45">
      <c r="F29" s="9"/>
      <c r="G29" s="9"/>
      <c r="H29" s="9"/>
      <c r="I29" s="9"/>
      <c r="J29" s="9"/>
      <c r="K29" s="84"/>
      <c r="L29" s="4"/>
      <c r="M29" s="4"/>
      <c r="N29" s="4"/>
      <c r="O29" s="4"/>
      <c r="P29" s="84"/>
      <c r="Q29" s="4"/>
      <c r="R29" s="4"/>
      <c r="S29" s="4"/>
      <c r="T29" s="4"/>
      <c r="U29" s="84"/>
      <c r="V29" s="4"/>
      <c r="W29" s="87"/>
      <c r="X29" s="124"/>
    </row>
    <row r="30" spans="1:27" x14ac:dyDescent="0.45">
      <c r="F30" s="9"/>
      <c r="G30" s="9"/>
      <c r="H30" s="9"/>
      <c r="I30" s="9"/>
      <c r="J30" s="9"/>
    </row>
    <row r="31" spans="1:27" x14ac:dyDescent="0.45">
      <c r="F31" s="9"/>
      <c r="G31" s="9"/>
      <c r="H31" s="9"/>
      <c r="I31" s="9"/>
      <c r="J31" s="9"/>
    </row>
    <row r="32" spans="1:27" x14ac:dyDescent="0.45">
      <c r="F32" s="9"/>
      <c r="G32" s="9"/>
      <c r="H32" s="9"/>
      <c r="I32" s="9"/>
      <c r="J32" s="9"/>
    </row>
    <row r="33" spans="6:10" x14ac:dyDescent="0.45">
      <c r="F33" s="9"/>
      <c r="G33" s="9"/>
      <c r="H33" s="9"/>
      <c r="I33" s="9"/>
      <c r="J33" s="9"/>
    </row>
    <row r="34" spans="6:10" x14ac:dyDescent="0.45">
      <c r="F34" s="9"/>
      <c r="G34" s="9"/>
      <c r="H34" s="9"/>
      <c r="I34" s="9"/>
      <c r="J34" s="9"/>
    </row>
    <row r="35" spans="6:10" x14ac:dyDescent="0.45">
      <c r="F35" s="9"/>
      <c r="G35" s="9"/>
      <c r="H35" s="9"/>
      <c r="I35" s="9"/>
      <c r="J35" s="9"/>
    </row>
    <row r="36" spans="6:10" x14ac:dyDescent="0.45">
      <c r="F36" s="9"/>
      <c r="G36" s="9"/>
      <c r="H36" s="9"/>
      <c r="I36" s="9"/>
      <c r="J36" s="9"/>
    </row>
    <row r="37" spans="6:10" x14ac:dyDescent="0.45">
      <c r="F37" s="9"/>
      <c r="G37" s="9"/>
      <c r="H37" s="9"/>
      <c r="I37" s="9"/>
      <c r="J37" s="9"/>
    </row>
    <row r="38" spans="6:10" x14ac:dyDescent="0.45">
      <c r="F38" s="9"/>
      <c r="G38" s="9"/>
      <c r="H38" s="9"/>
      <c r="I38" s="9"/>
      <c r="J38" s="9"/>
    </row>
    <row r="39" spans="6:10" x14ac:dyDescent="0.45">
      <c r="F39" s="9"/>
      <c r="G39" s="9"/>
      <c r="H39" s="9"/>
      <c r="I39" s="9"/>
      <c r="J39" s="9"/>
    </row>
  </sheetData>
  <mergeCells count="6">
    <mergeCell ref="A7:V7"/>
    <mergeCell ref="X7:Z7"/>
    <mergeCell ref="B8:F8"/>
    <mergeCell ref="G8:K8"/>
    <mergeCell ref="L8:P8"/>
    <mergeCell ref="Q8:U8"/>
  </mergeCells>
  <hyperlinks>
    <hyperlink ref="A1" location="'Sample List'!A1" display="'Sample List'!A1" xr:uid="{00000000-0004-0000-0800-000000000000}"/>
    <hyperlink ref="B1" location="'Calculations file'!A1" display="'Calculations file'!A1" xr:uid="{00000000-0004-0000-0800-000001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3" ma:contentTypeDescription="Create a new document." ma:contentTypeScope="" ma:versionID="f95232ba45aaacf22ef708039d52d8b2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d7feea42dbc8ef1e46d4520d8024b925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AEE99F-9117-489A-950A-00E0F239A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23065-AF70-4498-9567-468B9306E66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5f04063-4e1e-44fe-adcd-9842e43cf927"/>
    <ds:schemaRef ds:uri="514752ca-b80a-449f-8668-f7527395423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90675B-32BE-44B6-9D79-274A526251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Abbreviations List</vt:lpstr>
      <vt:lpstr>Calculations file</vt:lpstr>
      <vt:lpstr>Strain %</vt:lpstr>
      <vt:lpstr>S1-EX-SW-HC-45-100-QY0-010721</vt:lpstr>
      <vt:lpstr>S2-EX-SW-HC-45-100-QY0-010721</vt:lpstr>
      <vt:lpstr>S3-EX-SW-HC-45-100-QY0-010721</vt:lpstr>
      <vt:lpstr>S4-EX-SW-HC-45-100-QY0-010721</vt:lpstr>
      <vt:lpstr>S1-EX-SW-HB-37-100-QY0-010721</vt:lpstr>
      <vt:lpstr>S2-EX-SW-HB-37-100-QY0-010721</vt:lpstr>
      <vt:lpstr>S3-EX-SW-HB-37-100-QY0-010721</vt:lpstr>
      <vt:lpstr>S4-EX-SW-HB-37-100-QY0-010721</vt:lpstr>
      <vt:lpstr>S1-EX-SW-RT-21-30-QY0-010721</vt:lpstr>
      <vt:lpstr>S2-EX-SW-RT-21-30-QY0-010721</vt:lpstr>
      <vt:lpstr>S3-EX-SW-RT-21-30-QY0-010721</vt:lpstr>
      <vt:lpstr>S4-EX-SW-RT-21-30-QY0-010721</vt:lpstr>
      <vt:lpstr>S1-EX-SW-FRG-8-100-QY0-010721</vt:lpstr>
      <vt:lpstr>S2-EX-SW-FRG-8-100-QY0-010721</vt:lpstr>
      <vt:lpstr>S3-EX-SW-FRG-8-100-QY0-010721</vt:lpstr>
      <vt:lpstr>S4-EX-SW-FRG-8-100-QY0-010721</vt:lpstr>
      <vt:lpstr>S1-S16-EX-SW-DRY-60-30-QY0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Omid Alavi</cp:lastModifiedBy>
  <dcterms:created xsi:type="dcterms:W3CDTF">2021-02-08T15:18:26Z</dcterms:created>
  <dcterms:modified xsi:type="dcterms:W3CDTF">2021-12-28T01:00:28Z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