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805159\Documents\"/>
    </mc:Choice>
  </mc:AlternateContent>
  <bookViews>
    <workbookView xWindow="0" yWindow="0" windowWidth="19200" windowHeight="65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7" i="1"/>
  <c r="D6" i="1"/>
  <c r="D5" i="1"/>
  <c r="D4" i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D3" i="1"/>
</calcChain>
</file>

<file path=xl/sharedStrings.xml><?xml version="1.0" encoding="utf-8"?>
<sst xmlns="http://schemas.openxmlformats.org/spreadsheetml/2006/main" count="611" uniqueCount="224">
  <si>
    <t>Resource</t>
  </si>
  <si>
    <t>Location</t>
  </si>
  <si>
    <t>Annual Revenue Stated ($/y)</t>
  </si>
  <si>
    <t>Theory Score-Collection</t>
  </si>
  <si>
    <t>Justification</t>
  </si>
  <si>
    <t>Theory Score- Pricing</t>
  </si>
  <si>
    <t>Theory Score- Quality</t>
  </si>
  <si>
    <t>Theory Score Total</t>
  </si>
  <si>
    <t>Value Adjusted for Inflation and population ($/p/y)</t>
  </si>
  <si>
    <t>Solid Waste Integrated?</t>
  </si>
  <si>
    <t xml:space="preserve">Fuel </t>
  </si>
  <si>
    <t>Kampala</t>
  </si>
  <si>
    <t>17GJ/tonne from literature</t>
  </si>
  <si>
    <t>Animal Protein</t>
  </si>
  <si>
    <t>1t at 40% dry solids gives 20kg feed at 35% protein</t>
  </si>
  <si>
    <t>Accra</t>
  </si>
  <si>
    <t>Dakar</t>
  </si>
  <si>
    <t>Biogas</t>
  </si>
  <si>
    <t>30 degrees operation gives 87mlgas/g from 35g/l solids of 22.5MJ/m3</t>
  </si>
  <si>
    <t>30 degrees operation gives 87mlgas/g of 22.5MJ/m3</t>
  </si>
  <si>
    <t>Compost</t>
  </si>
  <si>
    <t xml:space="preserve">Compost </t>
  </si>
  <si>
    <t>Dakar Price paid</t>
  </si>
  <si>
    <t>Kampala Price paid</t>
  </si>
  <si>
    <t>Urine</t>
  </si>
  <si>
    <t>Ghana</t>
  </si>
  <si>
    <t xml:space="preserve">Literature </t>
  </si>
  <si>
    <t>Raw sludge agriculture</t>
  </si>
  <si>
    <t>Treated wastewater</t>
  </si>
  <si>
    <t>26m3/pp/py</t>
  </si>
  <si>
    <t>0.73m3 pp per year from literatrue</t>
  </si>
  <si>
    <t>0.73m3 pp per year from literatrue 70% caputred</t>
  </si>
  <si>
    <t>260MJ perr person per year from 15MJ/kg sludge</t>
  </si>
  <si>
    <t>100kg at 70% dry solids pp per year</t>
  </si>
  <si>
    <t>69kg mature compost per person per year</t>
  </si>
  <si>
    <t>Volume of 1 truck disposing at farm</t>
  </si>
  <si>
    <t>Price paid by farmer</t>
  </si>
  <si>
    <t>Haiti</t>
  </si>
  <si>
    <t>Observed Values from SOIL</t>
  </si>
  <si>
    <t>Nairobi</t>
  </si>
  <si>
    <t>Observed Values from Sanergy</t>
  </si>
  <si>
    <t>Malawi</t>
  </si>
  <si>
    <t>Value/tonne produced</t>
  </si>
  <si>
    <t>Observed Sale Price</t>
  </si>
  <si>
    <t>Duckweed</t>
  </si>
  <si>
    <t>Sunyani</t>
  </si>
  <si>
    <t>Tilapia</t>
  </si>
  <si>
    <t>Price from existing biogas business</t>
  </si>
  <si>
    <t>Yes</t>
  </si>
  <si>
    <t xml:space="preserve">Sewer-based biogas </t>
  </si>
  <si>
    <t>Kumasi</t>
  </si>
  <si>
    <t>Ethiopia</t>
  </si>
  <si>
    <t>India</t>
  </si>
  <si>
    <t>BSF</t>
  </si>
  <si>
    <t xml:space="preserve">Kampala </t>
  </si>
  <si>
    <t>Lab analysis of pellets</t>
  </si>
  <si>
    <t>Priced for model</t>
  </si>
  <si>
    <t>Kenya</t>
  </si>
  <si>
    <t>Kigali</t>
  </si>
  <si>
    <t>Ouagoudougu</t>
  </si>
  <si>
    <t>Cairo</t>
  </si>
  <si>
    <t>Tunisia</t>
  </si>
  <si>
    <t>Bangladesh</t>
  </si>
  <si>
    <t>Protein</t>
  </si>
  <si>
    <t>Feed-in Tariff</t>
  </si>
  <si>
    <t>Sale price per tonne</t>
  </si>
  <si>
    <t>Personal Research</t>
  </si>
  <si>
    <t>Bangalore</t>
  </si>
  <si>
    <t>Willingness to pay (0.51$ per 50kg)</t>
  </si>
  <si>
    <t>18000t a year</t>
  </si>
  <si>
    <t>$5/m3 from literatrue</t>
  </si>
  <si>
    <t>Nakuru</t>
  </si>
  <si>
    <t>Lima</t>
  </si>
  <si>
    <t>Mali</t>
  </si>
  <si>
    <t>China</t>
  </si>
  <si>
    <t>Burkina Faso</t>
  </si>
  <si>
    <t>Phillipines</t>
  </si>
  <si>
    <t>Uganda</t>
  </si>
  <si>
    <t>Value/year ($)</t>
  </si>
  <si>
    <t>Maize</t>
  </si>
  <si>
    <t>eThekwini</t>
  </si>
  <si>
    <t>Value Adjusted for Price Purchasing Parity and Population ($/p/y)</t>
  </si>
  <si>
    <t>Actual price paid for sludge</t>
  </si>
  <si>
    <t>Replace coffee husks</t>
  </si>
  <si>
    <t>Replace firewood</t>
  </si>
  <si>
    <t>Replace sawdust</t>
  </si>
  <si>
    <t>Replace charcoal</t>
  </si>
  <si>
    <t>Replace engine oil</t>
  </si>
  <si>
    <t>Replace diesel</t>
  </si>
  <si>
    <t>Replaces fishmeal</t>
  </si>
  <si>
    <t>Replaces low grade fish</t>
  </si>
  <si>
    <t>Existing discharge at treatment</t>
  </si>
  <si>
    <t>Higher grade fish</t>
  </si>
  <si>
    <t xml:space="preserve">Replaces propane gas price </t>
  </si>
  <si>
    <t>Dried to 60% dry solids gives sludge</t>
  </si>
  <si>
    <t>Central biogas</t>
  </si>
  <si>
    <t>Dewatered sludge conditioner</t>
  </si>
  <si>
    <t>Co-compost sludge</t>
  </si>
  <si>
    <t>Theoretical collection from 100,000 people</t>
  </si>
  <si>
    <t>Literature nitrogen value 2kgN/person/year</t>
  </si>
  <si>
    <t xml:space="preserve">Literature 0.34m3/person per year </t>
  </si>
  <si>
    <t>N/A (value derived from price per tonne or unit)</t>
  </si>
  <si>
    <t>Existing size of treatment plant</t>
  </si>
  <si>
    <t>Price of equivalent feed</t>
  </si>
  <si>
    <t>Price of tilapia per kg</t>
  </si>
  <si>
    <t>Produce 20t/h.yr from literature</t>
  </si>
  <si>
    <t>Produce 6.9t/h.yr from literature</t>
  </si>
  <si>
    <t>Assumed collection from public toilets</t>
  </si>
  <si>
    <t>Assumed collection based on interviews</t>
  </si>
  <si>
    <t>Literature</t>
  </si>
  <si>
    <t>Financial details of ONAS</t>
  </si>
  <si>
    <t xml:space="preserve">Willingness to pay </t>
  </si>
  <si>
    <t xml:space="preserve">Nutrient valuation </t>
  </si>
  <si>
    <t>Production observation</t>
  </si>
  <si>
    <t xml:space="preserve">Price is per unit </t>
  </si>
  <si>
    <t xml:space="preserve">Comparison to fertiliser prices </t>
  </si>
  <si>
    <t xml:space="preserve">Price of composting companies </t>
  </si>
  <si>
    <t>Selling price per tonne</t>
  </si>
  <si>
    <t>Faecal Sludge collected in Kampala</t>
  </si>
  <si>
    <t>Potential scaled up collection of Kampala</t>
  </si>
  <si>
    <t>Kwa-Zulu Natal</t>
  </si>
  <si>
    <t>Observed collection</t>
  </si>
  <si>
    <t>Price of NPK in inorganic fertilisers</t>
  </si>
  <si>
    <t>Price of NPK in organic fertilisers</t>
  </si>
  <si>
    <t>Price of coal</t>
  </si>
  <si>
    <t>Dry solids and calorific value</t>
  </si>
  <si>
    <t>Compost + Urine</t>
  </si>
  <si>
    <t>Cement Mix</t>
  </si>
  <si>
    <t>Water irrigation</t>
  </si>
  <si>
    <t>Fish</t>
  </si>
  <si>
    <t>Observed collection from public toilet</t>
  </si>
  <si>
    <t>Price of diesel</t>
  </si>
  <si>
    <t>Sale price to vendors</t>
  </si>
  <si>
    <t>Total collection at plant</t>
  </si>
  <si>
    <t>Actual price</t>
  </si>
  <si>
    <t>Observed production</t>
  </si>
  <si>
    <t>Theoretical price</t>
  </si>
  <si>
    <t>Theoretical scaled collection</t>
  </si>
  <si>
    <t>Market price of coal</t>
  </si>
  <si>
    <t>Displace market of coal</t>
  </si>
  <si>
    <t>Adjusted market value of protein</t>
  </si>
  <si>
    <t>Market price of protein</t>
  </si>
  <si>
    <t>Displace market of protein</t>
  </si>
  <si>
    <t>All waste generated in India</t>
  </si>
  <si>
    <t>Electricity</t>
  </si>
  <si>
    <t>Assumed sale price</t>
  </si>
  <si>
    <t xml:space="preserve">Assumed collection from set of hotels </t>
  </si>
  <si>
    <t>Assumed production</t>
  </si>
  <si>
    <t>Observed collection from houses</t>
  </si>
  <si>
    <t>Not sold</t>
  </si>
  <si>
    <t>Observed production from ponds</t>
  </si>
  <si>
    <t>Direct sludge re-use</t>
  </si>
  <si>
    <t>Assumed collection from set of trucks</t>
  </si>
  <si>
    <t>Actual collection</t>
  </si>
  <si>
    <t>Compost production</t>
  </si>
  <si>
    <t xml:space="preserve">Proposed price from households </t>
  </si>
  <si>
    <t xml:space="preserve">Not sold </t>
  </si>
  <si>
    <t>Observed collection from ecosan</t>
  </si>
  <si>
    <t xml:space="preserve">Replacement of fertiliser value </t>
  </si>
  <si>
    <t>Observed collection from UDDTs</t>
  </si>
  <si>
    <t>Replacement of fertiliser value</t>
  </si>
  <si>
    <t>Theoretical nutrient quality</t>
  </si>
  <si>
    <t>Observed production public toilet</t>
  </si>
  <si>
    <t>Replacement of LPG observed</t>
  </si>
  <si>
    <t>Observed reduction of cost</t>
  </si>
  <si>
    <t>Benefit of direct use on potato increase</t>
  </si>
  <si>
    <t>Assumed production increase</t>
  </si>
  <si>
    <t>Sale price</t>
  </si>
  <si>
    <t>Price of NPK in chemical fertilisers</t>
  </si>
  <si>
    <t>Fertiliser</t>
  </si>
  <si>
    <t>Observed compost production</t>
  </si>
  <si>
    <t>Value calculation against fertilisers</t>
  </si>
  <si>
    <t>Observed</t>
  </si>
  <si>
    <t>Modelling collection</t>
  </si>
  <si>
    <t>Tested values</t>
  </si>
  <si>
    <t>Urine sale price</t>
  </si>
  <si>
    <t>Observed collection from toilets</t>
  </si>
  <si>
    <t>Price of sale</t>
  </si>
  <si>
    <t>Observed savings</t>
  </si>
  <si>
    <t>Nutrient value comparison</t>
  </si>
  <si>
    <t>Sold price</t>
  </si>
  <si>
    <t>Diener et al 2014 (14)</t>
  </si>
  <si>
    <t>Murray et al 2011 (20)</t>
  </si>
  <si>
    <t>Source (ref number in paper)</t>
  </si>
  <si>
    <t>Remington et al 2018 (34)</t>
  </si>
  <si>
    <t>World Bank 2019 (6)</t>
  </si>
  <si>
    <t>Mallory et al 2019 (11)</t>
  </si>
  <si>
    <t>Mallory et al 2016 (26)</t>
  </si>
  <si>
    <t>Mallory 2018 (27)</t>
  </si>
  <si>
    <t>Dodane et al 2012 (28)</t>
  </si>
  <si>
    <t>Cofie and Kone 2009 (35)</t>
  </si>
  <si>
    <t>Meinzinger et al 2009 (36)</t>
  </si>
  <si>
    <t>Rao et al 2016 (37)</t>
  </si>
  <si>
    <t>Ddiba 2016 (25)</t>
  </si>
  <si>
    <t>Cottingham et al 2013 (10)</t>
  </si>
  <si>
    <t>Otoo and Drechsel 2018 (8)</t>
  </si>
  <si>
    <t>Al-muyeed et al 2017 (38)</t>
  </si>
  <si>
    <t>Andriessen et al 2017 (22)</t>
  </si>
  <si>
    <t>The Toilet Board Coalition 2017 (21)</t>
  </si>
  <si>
    <t>Water for People 2019 (24)</t>
  </si>
  <si>
    <t>Wafler et al 2019 (23)</t>
  </si>
  <si>
    <t>Yadav 2014 (29)</t>
  </si>
  <si>
    <t>Joshi and Patil 2015 (57)</t>
  </si>
  <si>
    <t>Kvarnstorm et al 2012 (41)</t>
  </si>
  <si>
    <t>Oti Agyekum 2014 (59)</t>
  </si>
  <si>
    <t>Bunting et al 2010 (56)</t>
  </si>
  <si>
    <t>Steiner et al 2002 (42)</t>
  </si>
  <si>
    <t>NCSP 2018 (9)</t>
  </si>
  <si>
    <t>World Bank 2019 (43)</t>
  </si>
  <si>
    <t>Petterson and Wikstrom 2014 (45)</t>
  </si>
  <si>
    <t>Mcconville et al 2012 (46)</t>
  </si>
  <si>
    <t>Wafler et al 2009 (31)</t>
  </si>
  <si>
    <t>Rieck et al 2012 (47)</t>
  </si>
  <si>
    <t>Schuen and Parkinson 2009 (48)</t>
  </si>
  <si>
    <t>Susana 2011 (32)</t>
  </si>
  <si>
    <t>Dagerskog and Munzi 2010 (40)</t>
  </si>
  <si>
    <t>Flores 2011 (49)</t>
  </si>
  <si>
    <t>Schroeder 2011 (50)</t>
  </si>
  <si>
    <t>NETWAS-U (51)</t>
  </si>
  <si>
    <t>GTZ 2007 (33)</t>
  </si>
  <si>
    <t>Heeb 2003 (52)</t>
  </si>
  <si>
    <t>Akrofi 2019 (13)</t>
  </si>
  <si>
    <t>Mohanty 2019 (53)</t>
  </si>
  <si>
    <t>Dizon 2019 (54)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</si>
</sst>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1" xfId="0" applyNumberFormat="1" applyFont="1" applyFill="1" applyBorder="1"/>
    <xf numFmtId="2" fontId="0" fillId="0" borderId="2" xfId="0" applyNumberFormat="1" applyFont="1" applyFill="1" applyBorder="1"/>
    <xf numFmtId="1" fontId="0" fillId="0" borderId="2" xfId="0" applyNumberFormat="1" applyFont="1" applyFill="1" applyBorder="1"/>
    <xf numFmtId="2" fontId="0" fillId="0" borderId="0" xfId="0" applyNumberFormat="1"/>
    <xf numFmtId="1" fontId="0" fillId="0" borderId="0" xfId="0" applyNumberFormat="1" applyFont="1" applyFill="1" applyBorder="1"/>
    <xf numFmtId="1" fontId="0" fillId="0" borderId="0" xfId="0" applyNumberFormat="1"/>
    <xf numFmtId="2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topLeftCell="G100" workbookViewId="0">
      <selection activeCell="J120" sqref="J120"/>
    </sheetView>
  </sheetViews>
  <sheetFormatPr defaultRowHeight="14" x14ac:dyDescent="0.3"/>
  <cols>
    <col min="1" max="1" width="29.4140625" bestFit="1" customWidth="1"/>
    <col min="2" max="2" width="24.33203125" bestFit="1" customWidth="1"/>
    <col min="3" max="3" width="12.83203125" bestFit="1" customWidth="1"/>
    <col min="4" max="4" width="38.08203125" bestFit="1" customWidth="1"/>
    <col min="5" max="5" width="20.4140625" bestFit="1" customWidth="1"/>
    <col min="6" max="6" width="34.6640625" bestFit="1" customWidth="1"/>
    <col min="7" max="7" width="18.5" bestFit="1" customWidth="1"/>
    <col min="8" max="8" width="32.4140625" bestFit="1" customWidth="1"/>
    <col min="9" max="9" width="18.5" bestFit="1" customWidth="1"/>
    <col min="10" max="10" width="57.75" bestFit="1" customWidth="1"/>
    <col min="11" max="11" width="16.4140625" bestFit="1" customWidth="1"/>
    <col min="12" max="12" width="40.5" bestFit="1" customWidth="1"/>
    <col min="13" max="13" width="53.4140625" bestFit="1" customWidth="1"/>
    <col min="14" max="14" width="20.1640625" bestFit="1" customWidth="1"/>
  </cols>
  <sheetData>
    <row r="1" spans="1:14" x14ac:dyDescent="0.3">
      <c r="A1" t="s">
        <v>183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4</v>
      </c>
      <c r="I1" t="s">
        <v>6</v>
      </c>
      <c r="J1" t="s">
        <v>4</v>
      </c>
      <c r="K1" t="s">
        <v>7</v>
      </c>
      <c r="L1" t="s">
        <v>8</v>
      </c>
      <c r="M1" t="s">
        <v>81</v>
      </c>
      <c r="N1" t="s">
        <v>9</v>
      </c>
    </row>
    <row r="2" spans="1:14" x14ac:dyDescent="0.3">
      <c r="A2" s="1" t="s">
        <v>181</v>
      </c>
      <c r="B2" s="2" t="s">
        <v>10</v>
      </c>
      <c r="C2" s="2" t="s">
        <v>11</v>
      </c>
      <c r="D2" s="3">
        <v>4243</v>
      </c>
      <c r="E2" s="3">
        <v>0</v>
      </c>
      <c r="F2" s="2" t="s">
        <v>91</v>
      </c>
      <c r="G2" s="3">
        <v>1</v>
      </c>
      <c r="H2" s="2" t="s">
        <v>83</v>
      </c>
      <c r="I2" s="3">
        <v>0</v>
      </c>
      <c r="J2" s="2" t="s">
        <v>12</v>
      </c>
      <c r="K2">
        <v>2</v>
      </c>
      <c r="L2" s="4">
        <v>3.0871886328748988E-2</v>
      </c>
      <c r="M2" s="4">
        <v>7.3227776358438634E-2</v>
      </c>
    </row>
    <row r="3" spans="1:14" x14ac:dyDescent="0.3">
      <c r="A3" s="1"/>
      <c r="B3" s="2" t="s">
        <v>10</v>
      </c>
      <c r="C3" s="2" t="s">
        <v>11</v>
      </c>
      <c r="D3" s="3">
        <f>6.9*84864</f>
        <v>585561.59999999998</v>
      </c>
      <c r="E3" s="3">
        <v>0</v>
      </c>
      <c r="F3" s="2" t="str">
        <f>F2</f>
        <v>Existing discharge at treatment</v>
      </c>
      <c r="G3" s="3">
        <v>1</v>
      </c>
      <c r="H3" s="2" t="s">
        <v>84</v>
      </c>
      <c r="I3" s="3">
        <v>0</v>
      </c>
      <c r="J3" s="2" t="s">
        <v>12</v>
      </c>
      <c r="K3">
        <v>2</v>
      </c>
      <c r="L3" s="4">
        <v>4.2605211297856194</v>
      </c>
      <c r="M3" s="4">
        <v>10.105909471809921</v>
      </c>
    </row>
    <row r="4" spans="1:14" x14ac:dyDescent="0.3">
      <c r="A4" s="1"/>
      <c r="B4" s="2" t="s">
        <v>10</v>
      </c>
      <c r="C4" s="2" t="s">
        <v>11</v>
      </c>
      <c r="D4" s="3">
        <f>0.3*84864</f>
        <v>25459.200000000001</v>
      </c>
      <c r="E4" s="3">
        <v>0</v>
      </c>
      <c r="F4" s="2" t="str">
        <f t="shared" ref="F4:F17" si="0">F3</f>
        <v>Existing discharge at treatment</v>
      </c>
      <c r="G4" s="3">
        <v>1</v>
      </c>
      <c r="H4" s="2" t="s">
        <v>85</v>
      </c>
      <c r="I4" s="3">
        <v>0</v>
      </c>
      <c r="J4" s="2" t="s">
        <v>12</v>
      </c>
      <c r="K4">
        <v>2</v>
      </c>
      <c r="L4" s="4">
        <v>0.18524004912111391</v>
      </c>
      <c r="M4" s="4">
        <v>0.43938736833956188</v>
      </c>
    </row>
    <row r="5" spans="1:14" x14ac:dyDescent="0.3">
      <c r="A5" s="1"/>
      <c r="B5" s="2" t="s">
        <v>10</v>
      </c>
      <c r="C5" s="2" t="s">
        <v>11</v>
      </c>
      <c r="D5" s="3">
        <f>1.9*84864</f>
        <v>161241.60000000001</v>
      </c>
      <c r="E5" s="3">
        <v>0</v>
      </c>
      <c r="F5" s="2" t="str">
        <f t="shared" si="0"/>
        <v>Existing discharge at treatment</v>
      </c>
      <c r="G5" s="3">
        <v>1</v>
      </c>
      <c r="H5" s="2" t="s">
        <v>86</v>
      </c>
      <c r="I5" s="3">
        <v>0</v>
      </c>
      <c r="J5" s="2" t="s">
        <v>12</v>
      </c>
      <c r="K5">
        <v>2</v>
      </c>
      <c r="L5" s="4">
        <v>1.1731869777670547</v>
      </c>
      <c r="M5" s="4">
        <v>2.7827866661505585</v>
      </c>
    </row>
    <row r="6" spans="1:14" x14ac:dyDescent="0.3">
      <c r="A6" s="1"/>
      <c r="B6" s="2" t="s">
        <v>10</v>
      </c>
      <c r="C6" s="2" t="s">
        <v>11</v>
      </c>
      <c r="D6" s="3">
        <f>13.3*84864</f>
        <v>1128691.2</v>
      </c>
      <c r="E6" s="3">
        <v>0</v>
      </c>
      <c r="F6" s="2" t="str">
        <f t="shared" si="0"/>
        <v>Existing discharge at treatment</v>
      </c>
      <c r="G6" s="3">
        <v>1</v>
      </c>
      <c r="H6" s="2" t="s">
        <v>87</v>
      </c>
      <c r="I6" s="3">
        <v>0</v>
      </c>
      <c r="J6" s="2" t="s">
        <v>12</v>
      </c>
      <c r="K6">
        <v>2</v>
      </c>
      <c r="L6" s="4">
        <v>8.2123088443693817</v>
      </c>
      <c r="M6" s="4">
        <v>19.479506663053904</v>
      </c>
    </row>
    <row r="7" spans="1:14" x14ac:dyDescent="0.3">
      <c r="A7" s="1"/>
      <c r="B7" s="2" t="s">
        <v>10</v>
      </c>
      <c r="C7" s="2" t="s">
        <v>11</v>
      </c>
      <c r="D7" s="3">
        <f>40.5*84864</f>
        <v>3436992</v>
      </c>
      <c r="E7" s="3">
        <v>0</v>
      </c>
      <c r="F7" s="2" t="str">
        <f t="shared" si="0"/>
        <v>Existing discharge at treatment</v>
      </c>
      <c r="G7" s="3">
        <v>1</v>
      </c>
      <c r="H7" s="2" t="s">
        <v>88</v>
      </c>
      <c r="I7" s="3">
        <v>0</v>
      </c>
      <c r="J7" s="2" t="s">
        <v>12</v>
      </c>
      <c r="K7">
        <v>2</v>
      </c>
      <c r="L7" s="4">
        <v>25.007406631350374</v>
      </c>
      <c r="M7" s="4">
        <v>59.317294725840846</v>
      </c>
    </row>
    <row r="8" spans="1:14" x14ac:dyDescent="0.3">
      <c r="A8" s="1"/>
      <c r="B8" s="2" t="s">
        <v>13</v>
      </c>
      <c r="C8" s="2" t="s">
        <v>11</v>
      </c>
      <c r="D8" s="3">
        <v>129168</v>
      </c>
      <c r="E8" s="3">
        <v>0</v>
      </c>
      <c r="F8" s="2" t="str">
        <f t="shared" si="0"/>
        <v>Existing discharge at treatment</v>
      </c>
      <c r="G8" s="3">
        <v>1</v>
      </c>
      <c r="H8" s="2" t="s">
        <v>89</v>
      </c>
      <c r="I8" s="3">
        <v>0</v>
      </c>
      <c r="J8" s="2" t="s">
        <v>14</v>
      </c>
      <c r="K8">
        <v>2</v>
      </c>
      <c r="L8" s="4">
        <v>0.93982083745271017</v>
      </c>
      <c r="M8" s="4">
        <v>2.2292447364286589</v>
      </c>
    </row>
    <row r="9" spans="1:14" x14ac:dyDescent="0.3">
      <c r="A9" s="1"/>
      <c r="B9" s="2" t="s">
        <v>13</v>
      </c>
      <c r="C9" s="2" t="s">
        <v>15</v>
      </c>
      <c r="D9" s="3">
        <v>235747</v>
      </c>
      <c r="E9" s="3">
        <v>0</v>
      </c>
      <c r="F9" s="2" t="str">
        <f t="shared" si="0"/>
        <v>Existing discharge at treatment</v>
      </c>
      <c r="G9" s="3">
        <v>1</v>
      </c>
      <c r="H9" s="2" t="s">
        <v>90</v>
      </c>
      <c r="I9" s="3">
        <v>0</v>
      </c>
      <c r="J9" s="2" t="s">
        <v>14</v>
      </c>
      <c r="K9">
        <v>2</v>
      </c>
      <c r="L9" s="4">
        <v>1.0555600480565039</v>
      </c>
      <c r="M9" s="4">
        <v>2.9604682198876802</v>
      </c>
    </row>
    <row r="10" spans="1:14" x14ac:dyDescent="0.3">
      <c r="A10" s="1"/>
      <c r="B10" s="2" t="s">
        <v>13</v>
      </c>
      <c r="C10" s="2" t="s">
        <v>15</v>
      </c>
      <c r="D10" s="3">
        <v>255216</v>
      </c>
      <c r="E10" s="3">
        <v>0</v>
      </c>
      <c r="F10" s="2" t="str">
        <f t="shared" si="0"/>
        <v>Existing discharge at treatment</v>
      </c>
      <c r="G10" s="3">
        <v>1</v>
      </c>
      <c r="H10" s="2" t="s">
        <v>92</v>
      </c>
      <c r="I10" s="3">
        <v>0</v>
      </c>
      <c r="J10" s="2" t="s">
        <v>14</v>
      </c>
      <c r="K10">
        <v>2</v>
      </c>
      <c r="L10" s="4">
        <v>1.142732731380627</v>
      </c>
      <c r="M10" s="4">
        <v>3.2049564032918938</v>
      </c>
    </row>
    <row r="11" spans="1:14" x14ac:dyDescent="0.3">
      <c r="A11" s="1"/>
      <c r="B11" s="2" t="s">
        <v>13</v>
      </c>
      <c r="C11" s="2" t="s">
        <v>16</v>
      </c>
      <c r="D11" s="3">
        <v>40435</v>
      </c>
      <c r="E11" s="3">
        <v>0</v>
      </c>
      <c r="F11" s="2" t="str">
        <f t="shared" si="0"/>
        <v>Existing discharge at treatment</v>
      </c>
      <c r="G11" s="3">
        <v>1</v>
      </c>
      <c r="H11" s="2" t="s">
        <v>89</v>
      </c>
      <c r="I11" s="3">
        <v>0</v>
      </c>
      <c r="J11" s="2" t="s">
        <v>14</v>
      </c>
      <c r="K11">
        <v>2</v>
      </c>
      <c r="L11" s="4">
        <v>0.78454220988480805</v>
      </c>
      <c r="M11" s="4">
        <v>1.6422197105215897</v>
      </c>
    </row>
    <row r="12" spans="1:14" x14ac:dyDescent="0.3">
      <c r="A12" s="1"/>
      <c r="B12" s="2" t="s">
        <v>17</v>
      </c>
      <c r="C12" s="2" t="s">
        <v>15</v>
      </c>
      <c r="D12" s="3">
        <v>241364</v>
      </c>
      <c r="E12" s="3">
        <v>0</v>
      </c>
      <c r="F12" s="2" t="str">
        <f t="shared" si="0"/>
        <v>Existing discharge at treatment</v>
      </c>
      <c r="G12" s="3">
        <v>1</v>
      </c>
      <c r="H12" s="2" t="s">
        <v>93</v>
      </c>
      <c r="I12" s="3">
        <v>0</v>
      </c>
      <c r="J12" s="2" t="s">
        <v>18</v>
      </c>
      <c r="K12">
        <v>2</v>
      </c>
      <c r="L12" s="4">
        <v>1.0807102335941075</v>
      </c>
      <c r="M12" s="4">
        <v>3.0310054907378254</v>
      </c>
    </row>
    <row r="13" spans="1:14" x14ac:dyDescent="0.3">
      <c r="A13" s="1"/>
      <c r="B13" s="2" t="s">
        <v>17</v>
      </c>
      <c r="C13" s="2" t="s">
        <v>11</v>
      </c>
      <c r="D13" s="3">
        <v>158743</v>
      </c>
      <c r="E13" s="3">
        <v>0</v>
      </c>
      <c r="F13" s="2" t="str">
        <f t="shared" si="0"/>
        <v>Existing discharge at treatment</v>
      </c>
      <c r="G13" s="3">
        <v>1</v>
      </c>
      <c r="H13" s="2" t="s">
        <v>93</v>
      </c>
      <c r="I13" s="3">
        <v>0</v>
      </c>
      <c r="J13" s="2" t="s">
        <v>19</v>
      </c>
      <c r="K13">
        <v>2</v>
      </c>
      <c r="L13" s="4">
        <v>1.155007271148857</v>
      </c>
      <c r="M13" s="4">
        <v>2.7396646011000758</v>
      </c>
    </row>
    <row r="14" spans="1:14" x14ac:dyDescent="0.3">
      <c r="A14" s="1"/>
      <c r="B14" s="2" t="s">
        <v>20</v>
      </c>
      <c r="C14" s="2" t="s">
        <v>16</v>
      </c>
      <c r="D14" s="3">
        <v>12480</v>
      </c>
      <c r="E14" s="3">
        <v>0</v>
      </c>
      <c r="F14" s="2" t="str">
        <f t="shared" si="0"/>
        <v>Existing discharge at treatment</v>
      </c>
      <c r="G14" s="3">
        <v>0</v>
      </c>
      <c r="H14" s="2" t="s">
        <v>82</v>
      </c>
      <c r="I14" s="3">
        <v>0</v>
      </c>
      <c r="J14" s="2" t="s">
        <v>94</v>
      </c>
      <c r="K14">
        <v>0</v>
      </c>
      <c r="L14" s="4">
        <v>0.24214385506027961</v>
      </c>
      <c r="M14" s="4">
        <v>0.50686044237194117</v>
      </c>
    </row>
    <row r="15" spans="1:14" x14ac:dyDescent="0.3">
      <c r="A15" s="1"/>
      <c r="B15" s="2" t="s">
        <v>20</v>
      </c>
      <c r="C15" s="2" t="s">
        <v>11</v>
      </c>
      <c r="D15" s="3">
        <v>81120</v>
      </c>
      <c r="E15" s="3">
        <v>0</v>
      </c>
      <c r="F15" s="2" t="str">
        <f t="shared" si="0"/>
        <v>Existing discharge at treatment</v>
      </c>
      <c r="G15" s="3">
        <v>0</v>
      </c>
      <c r="H15" s="2" t="s">
        <v>82</v>
      </c>
      <c r="I15" s="3">
        <v>0</v>
      </c>
      <c r="J15" s="2" t="s">
        <v>94</v>
      </c>
      <c r="K15">
        <v>0</v>
      </c>
      <c r="L15" s="4">
        <v>0.59022564670943156</v>
      </c>
      <c r="M15" s="4">
        <v>1.4000087716701723</v>
      </c>
    </row>
    <row r="16" spans="1:14" x14ac:dyDescent="0.3">
      <c r="A16" s="1"/>
      <c r="B16" s="2" t="s">
        <v>21</v>
      </c>
      <c r="C16" s="2" t="s">
        <v>15</v>
      </c>
      <c r="D16" s="3">
        <v>53664</v>
      </c>
      <c r="E16" s="3">
        <v>0</v>
      </c>
      <c r="F16" s="2" t="str">
        <f t="shared" si="0"/>
        <v>Existing discharge at treatment</v>
      </c>
      <c r="G16" s="3">
        <v>0</v>
      </c>
      <c r="H16" s="2" t="s">
        <v>22</v>
      </c>
      <c r="I16" s="3">
        <v>0</v>
      </c>
      <c r="J16" s="2" t="s">
        <v>94</v>
      </c>
      <c r="K16">
        <v>0</v>
      </c>
      <c r="L16" s="4">
        <v>0.24028121002135436</v>
      </c>
      <c r="M16" s="4">
        <v>0.67390281340611946</v>
      </c>
    </row>
    <row r="17" spans="1:13" x14ac:dyDescent="0.3">
      <c r="A17" s="1"/>
      <c r="B17" s="2" t="s">
        <v>21</v>
      </c>
      <c r="C17" s="2" t="s">
        <v>15</v>
      </c>
      <c r="D17" s="3">
        <v>134160</v>
      </c>
      <c r="E17" s="3">
        <v>0</v>
      </c>
      <c r="F17" s="2" t="str">
        <f t="shared" si="0"/>
        <v>Existing discharge at treatment</v>
      </c>
      <c r="G17" s="3">
        <v>0</v>
      </c>
      <c r="H17" s="2" t="s">
        <v>23</v>
      </c>
      <c r="I17" s="3">
        <v>0</v>
      </c>
      <c r="J17" s="2" t="s">
        <v>94</v>
      </c>
      <c r="K17">
        <v>0</v>
      </c>
      <c r="L17" s="4">
        <v>0.60070302505338591</v>
      </c>
      <c r="M17" s="4">
        <v>1.6847570335152986</v>
      </c>
    </row>
    <row r="18" spans="1:13" x14ac:dyDescent="0.3">
      <c r="A18" t="s">
        <v>182</v>
      </c>
      <c r="B18" t="s">
        <v>24</v>
      </c>
      <c r="C18" t="s">
        <v>25</v>
      </c>
      <c r="D18">
        <v>240000</v>
      </c>
      <c r="E18" s="5">
        <v>1</v>
      </c>
      <c r="F18" t="s">
        <v>98</v>
      </c>
      <c r="G18" s="6">
        <v>1</v>
      </c>
      <c r="H18" t="s">
        <v>26</v>
      </c>
      <c r="I18" s="5">
        <v>1</v>
      </c>
      <c r="J18" t="s">
        <v>99</v>
      </c>
      <c r="K18">
        <v>3</v>
      </c>
      <c r="L18" s="4">
        <v>2.7637988178070172</v>
      </c>
      <c r="M18" s="4">
        <v>5.3031266656398603</v>
      </c>
    </row>
    <row r="19" spans="1:13" x14ac:dyDescent="0.3">
      <c r="B19" t="s">
        <v>27</v>
      </c>
      <c r="C19" t="s">
        <v>25</v>
      </c>
      <c r="D19">
        <v>326000</v>
      </c>
      <c r="E19" s="5">
        <v>1</v>
      </c>
      <c r="F19" t="s">
        <v>98</v>
      </c>
      <c r="G19" s="6">
        <v>1</v>
      </c>
      <c r="H19" t="s">
        <v>26</v>
      </c>
      <c r="I19" s="5">
        <v>1</v>
      </c>
      <c r="J19" t="s">
        <v>100</v>
      </c>
      <c r="K19">
        <v>3</v>
      </c>
      <c r="L19" s="4">
        <v>3.7541600608545314</v>
      </c>
      <c r="M19" s="4">
        <v>7.2034137208274762</v>
      </c>
    </row>
    <row r="20" spans="1:13" x14ac:dyDescent="0.3">
      <c r="B20" t="s">
        <v>28</v>
      </c>
      <c r="C20" t="s">
        <v>25</v>
      </c>
      <c r="D20">
        <v>559000</v>
      </c>
      <c r="E20" s="5">
        <v>1</v>
      </c>
      <c r="F20" t="s">
        <v>98</v>
      </c>
      <c r="G20" s="6">
        <v>1</v>
      </c>
      <c r="H20" t="s">
        <v>26</v>
      </c>
      <c r="I20" s="5">
        <v>1</v>
      </c>
      <c r="J20" t="s">
        <v>29</v>
      </c>
      <c r="K20">
        <v>3</v>
      </c>
      <c r="L20" s="4">
        <v>6.437348079808844</v>
      </c>
      <c r="M20" s="4">
        <v>12.351865858719506</v>
      </c>
    </row>
    <row r="21" spans="1:13" x14ac:dyDescent="0.3">
      <c r="B21" t="s">
        <v>17</v>
      </c>
      <c r="C21" t="s">
        <v>25</v>
      </c>
      <c r="D21">
        <v>4811000</v>
      </c>
      <c r="E21" s="5">
        <v>1</v>
      </c>
      <c r="F21" t="s">
        <v>98</v>
      </c>
      <c r="G21" s="6">
        <v>1</v>
      </c>
      <c r="H21" t="s">
        <v>26</v>
      </c>
      <c r="I21" s="5">
        <v>1</v>
      </c>
      <c r="J21" t="s">
        <v>30</v>
      </c>
      <c r="K21">
        <v>3</v>
      </c>
      <c r="L21" s="4">
        <v>55.402650468623165</v>
      </c>
      <c r="M21" s="4">
        <v>106.30559328497236</v>
      </c>
    </row>
    <row r="22" spans="1:13" x14ac:dyDescent="0.3">
      <c r="B22" t="s">
        <v>95</v>
      </c>
      <c r="C22" t="s">
        <v>25</v>
      </c>
      <c r="D22">
        <v>193000</v>
      </c>
      <c r="E22" s="5">
        <v>1</v>
      </c>
      <c r="F22" t="s">
        <v>98</v>
      </c>
      <c r="G22" s="6">
        <v>1</v>
      </c>
      <c r="H22" t="s">
        <v>26</v>
      </c>
      <c r="I22" s="5">
        <v>1</v>
      </c>
      <c r="J22" t="s">
        <v>31</v>
      </c>
      <c r="K22">
        <v>3</v>
      </c>
      <c r="L22" s="4">
        <v>2.2225548826531427</v>
      </c>
      <c r="M22" s="4">
        <v>4.2645976936187209</v>
      </c>
    </row>
    <row r="23" spans="1:13" x14ac:dyDescent="0.3">
      <c r="B23" t="s">
        <v>10</v>
      </c>
      <c r="C23" t="s">
        <v>25</v>
      </c>
      <c r="D23">
        <v>335000</v>
      </c>
      <c r="E23" s="5">
        <v>1</v>
      </c>
      <c r="F23" t="s">
        <v>98</v>
      </c>
      <c r="G23" s="6">
        <v>1</v>
      </c>
      <c r="H23" t="s">
        <v>26</v>
      </c>
      <c r="I23" s="5">
        <v>1</v>
      </c>
      <c r="J23" t="s">
        <v>32</v>
      </c>
      <c r="K23">
        <v>3</v>
      </c>
      <c r="L23" s="4">
        <v>3.8578025165222951</v>
      </c>
      <c r="M23" s="4">
        <v>7.4022809707889721</v>
      </c>
    </row>
    <row r="24" spans="1:13" x14ac:dyDescent="0.3">
      <c r="B24" t="s">
        <v>96</v>
      </c>
      <c r="C24" t="s">
        <v>25</v>
      </c>
      <c r="D24">
        <v>73000</v>
      </c>
      <c r="E24" s="5">
        <v>1</v>
      </c>
      <c r="F24" t="s">
        <v>98</v>
      </c>
      <c r="G24" s="6">
        <v>1</v>
      </c>
      <c r="H24" t="s">
        <v>26</v>
      </c>
      <c r="I24" s="5">
        <v>1</v>
      </c>
      <c r="J24" t="s">
        <v>33</v>
      </c>
      <c r="K24">
        <v>3</v>
      </c>
      <c r="L24" s="4">
        <v>0.84065547374963434</v>
      </c>
      <c r="M24" s="4">
        <v>1.6130343607987907</v>
      </c>
    </row>
    <row r="25" spans="1:13" x14ac:dyDescent="0.3">
      <c r="B25" t="s">
        <v>97</v>
      </c>
      <c r="C25" t="s">
        <v>25</v>
      </c>
      <c r="D25">
        <v>518000</v>
      </c>
      <c r="E25" s="5">
        <v>1</v>
      </c>
      <c r="F25" t="s">
        <v>98</v>
      </c>
      <c r="G25" s="6">
        <v>1</v>
      </c>
      <c r="H25" t="s">
        <v>26</v>
      </c>
      <c r="I25" s="5">
        <v>1</v>
      </c>
      <c r="J25" t="s">
        <v>34</v>
      </c>
      <c r="K25">
        <v>3</v>
      </c>
      <c r="L25" s="4">
        <v>5.9651991151001456</v>
      </c>
      <c r="M25" s="4">
        <v>11.445915053339366</v>
      </c>
    </row>
    <row r="26" spans="1:13" x14ac:dyDescent="0.3">
      <c r="B26" t="s">
        <v>27</v>
      </c>
      <c r="C26" t="s">
        <v>25</v>
      </c>
      <c r="D26" t="s">
        <v>101</v>
      </c>
      <c r="E26" s="5">
        <v>0</v>
      </c>
      <c r="F26" t="s">
        <v>35</v>
      </c>
      <c r="G26" s="6">
        <v>0</v>
      </c>
      <c r="H26" t="s">
        <v>36</v>
      </c>
      <c r="I26" s="5">
        <v>0</v>
      </c>
      <c r="J26" t="s">
        <v>36</v>
      </c>
      <c r="K26">
        <v>0</v>
      </c>
      <c r="L26" s="4">
        <v>0.33510614488445728</v>
      </c>
      <c r="M26" s="4">
        <v>0.64299554703718198</v>
      </c>
    </row>
    <row r="27" spans="1:13" x14ac:dyDescent="0.3">
      <c r="A27" t="s">
        <v>184</v>
      </c>
      <c r="B27" t="s">
        <v>20</v>
      </c>
      <c r="C27" t="s">
        <v>37</v>
      </c>
      <c r="D27">
        <v>17.28</v>
      </c>
      <c r="E27" s="5">
        <v>0</v>
      </c>
      <c r="F27" t="s">
        <v>38</v>
      </c>
      <c r="G27" s="6">
        <v>0</v>
      </c>
      <c r="H27" t="s">
        <v>38</v>
      </c>
      <c r="I27" s="5">
        <v>0</v>
      </c>
      <c r="J27" t="s">
        <v>38</v>
      </c>
      <c r="K27">
        <v>0</v>
      </c>
      <c r="L27">
        <v>3.5404300800000001</v>
      </c>
      <c r="M27">
        <v>7.571436539751037</v>
      </c>
    </row>
    <row r="28" spans="1:13" x14ac:dyDescent="0.3">
      <c r="A28" t="s">
        <v>185</v>
      </c>
      <c r="B28" t="s">
        <v>20</v>
      </c>
      <c r="C28" t="s">
        <v>39</v>
      </c>
      <c r="D28">
        <v>130000</v>
      </c>
      <c r="E28" s="5">
        <v>0</v>
      </c>
      <c r="F28" t="s">
        <v>40</v>
      </c>
      <c r="G28" s="6">
        <v>0</v>
      </c>
      <c r="H28" t="s">
        <v>40</v>
      </c>
      <c r="I28" s="5">
        <v>0</v>
      </c>
      <c r="J28" t="s">
        <v>40</v>
      </c>
      <c r="K28">
        <v>0</v>
      </c>
      <c r="L28">
        <v>2.7227411720353536</v>
      </c>
      <c r="M28">
        <v>5.4894840523340713</v>
      </c>
    </row>
    <row r="29" spans="1:13" x14ac:dyDescent="0.3">
      <c r="A29" t="s">
        <v>186</v>
      </c>
      <c r="B29" t="s">
        <v>20</v>
      </c>
      <c r="C29" t="s">
        <v>41</v>
      </c>
      <c r="D29" t="s">
        <v>101</v>
      </c>
      <c r="E29" s="5">
        <v>0</v>
      </c>
      <c r="F29" t="s">
        <v>42</v>
      </c>
      <c r="G29" s="6">
        <v>0</v>
      </c>
      <c r="H29" t="s">
        <v>42</v>
      </c>
      <c r="I29" s="5">
        <v>0</v>
      </c>
      <c r="J29" t="s">
        <v>43</v>
      </c>
      <c r="K29">
        <v>0</v>
      </c>
      <c r="L29">
        <v>7.2826913185767811E-2</v>
      </c>
      <c r="M29">
        <v>0.21475933531985722</v>
      </c>
    </row>
    <row r="30" spans="1:13" x14ac:dyDescent="0.3">
      <c r="B30" t="s">
        <v>20</v>
      </c>
      <c r="C30" t="s">
        <v>41</v>
      </c>
      <c r="D30" t="s">
        <v>101</v>
      </c>
      <c r="E30" s="5">
        <v>0</v>
      </c>
      <c r="F30" t="s">
        <v>42</v>
      </c>
      <c r="G30" s="6">
        <v>0</v>
      </c>
      <c r="H30" t="s">
        <v>42</v>
      </c>
      <c r="I30" s="5">
        <v>0</v>
      </c>
      <c r="J30" t="s">
        <v>43</v>
      </c>
      <c r="K30">
        <v>0</v>
      </c>
      <c r="L30">
        <v>4.3696147911460682E-2</v>
      </c>
      <c r="M30">
        <v>0.1288556011919143</v>
      </c>
    </row>
    <row r="31" spans="1:13" x14ac:dyDescent="0.3">
      <c r="A31" t="s">
        <v>187</v>
      </c>
      <c r="B31" t="s">
        <v>44</v>
      </c>
      <c r="C31" t="s">
        <v>45</v>
      </c>
      <c r="D31">
        <v>5115.0895140664961</v>
      </c>
      <c r="E31" s="5">
        <v>0</v>
      </c>
      <c r="F31" t="s">
        <v>102</v>
      </c>
      <c r="G31" s="6">
        <v>1</v>
      </c>
      <c r="H31" t="s">
        <v>103</v>
      </c>
      <c r="I31" s="5">
        <v>1</v>
      </c>
      <c r="J31" t="s">
        <v>105</v>
      </c>
      <c r="K31">
        <v>2</v>
      </c>
      <c r="L31">
        <v>5.4192022431231723E-2</v>
      </c>
      <c r="M31">
        <v>0.15091937870805985</v>
      </c>
    </row>
    <row r="32" spans="1:13" x14ac:dyDescent="0.3">
      <c r="B32" t="s">
        <v>46</v>
      </c>
      <c r="C32" t="s">
        <v>45</v>
      </c>
      <c r="D32">
        <v>3069.0537084398975</v>
      </c>
      <c r="E32" s="5">
        <v>0</v>
      </c>
      <c r="F32" t="s">
        <v>102</v>
      </c>
      <c r="G32" s="6">
        <v>1</v>
      </c>
      <c r="H32" t="s">
        <v>104</v>
      </c>
      <c r="I32" s="5">
        <v>1</v>
      </c>
      <c r="J32" t="s">
        <v>106</v>
      </c>
      <c r="K32">
        <v>2</v>
      </c>
      <c r="L32">
        <v>3.2515213458739034E-2</v>
      </c>
      <c r="M32">
        <v>9.0551627224835923E-2</v>
      </c>
    </row>
    <row r="33" spans="1:14" x14ac:dyDescent="0.3">
      <c r="A33" t="s">
        <v>188</v>
      </c>
      <c r="B33" t="s">
        <v>17</v>
      </c>
      <c r="C33" t="s">
        <v>45</v>
      </c>
      <c r="D33">
        <v>149600</v>
      </c>
      <c r="E33" s="5">
        <v>1</v>
      </c>
      <c r="F33" t="s">
        <v>107</v>
      </c>
      <c r="G33" s="6">
        <v>0</v>
      </c>
      <c r="H33" t="s">
        <v>47</v>
      </c>
      <c r="I33" s="5">
        <v>1</v>
      </c>
      <c r="J33" t="s">
        <v>109</v>
      </c>
      <c r="K33">
        <v>2</v>
      </c>
      <c r="L33">
        <v>16.009527693350989</v>
      </c>
      <c r="M33">
        <v>44.325896421506215</v>
      </c>
      <c r="N33" t="s">
        <v>48</v>
      </c>
    </row>
    <row r="34" spans="1:14" x14ac:dyDescent="0.3">
      <c r="B34" t="s">
        <v>17</v>
      </c>
      <c r="C34" t="s">
        <v>45</v>
      </c>
      <c r="D34">
        <v>101800</v>
      </c>
      <c r="E34" s="5">
        <v>1</v>
      </c>
      <c r="F34" t="s">
        <v>108</v>
      </c>
      <c r="G34" s="6">
        <v>0</v>
      </c>
      <c r="H34" t="s">
        <v>47</v>
      </c>
      <c r="I34" s="5">
        <v>1</v>
      </c>
      <c r="J34" t="s">
        <v>109</v>
      </c>
      <c r="K34">
        <v>2</v>
      </c>
      <c r="L34">
        <v>10.894183951758894</v>
      </c>
      <c r="M34">
        <v>30.162942885757566</v>
      </c>
      <c r="N34" t="s">
        <v>48</v>
      </c>
    </row>
    <row r="35" spans="1:14" x14ac:dyDescent="0.3">
      <c r="A35" t="s">
        <v>189</v>
      </c>
      <c r="B35" t="s">
        <v>49</v>
      </c>
      <c r="C35" t="s">
        <v>16</v>
      </c>
      <c r="D35">
        <v>260000</v>
      </c>
      <c r="E35" s="5">
        <v>0</v>
      </c>
      <c r="F35" t="s">
        <v>110</v>
      </c>
      <c r="G35" s="6">
        <v>0</v>
      </c>
      <c r="H35" t="s">
        <v>110</v>
      </c>
      <c r="I35" s="5">
        <v>0</v>
      </c>
      <c r="J35" t="s">
        <v>110</v>
      </c>
      <c r="K35">
        <v>0</v>
      </c>
      <c r="L35">
        <v>1.2619495509198944</v>
      </c>
      <c r="M35">
        <v>2.6346087437994283</v>
      </c>
    </row>
    <row r="36" spans="1:14" x14ac:dyDescent="0.3">
      <c r="A36" t="s">
        <v>190</v>
      </c>
      <c r="B36" t="s">
        <v>97</v>
      </c>
      <c r="C36" t="s">
        <v>50</v>
      </c>
      <c r="D36">
        <v>3597.2222222222226</v>
      </c>
      <c r="E36" s="5">
        <v>0</v>
      </c>
      <c r="F36" t="s">
        <v>91</v>
      </c>
      <c r="G36" s="6">
        <v>1</v>
      </c>
      <c r="H36" t="s">
        <v>112</v>
      </c>
      <c r="I36" s="5">
        <v>0</v>
      </c>
      <c r="J36" t="s">
        <v>113</v>
      </c>
      <c r="K36">
        <v>1</v>
      </c>
      <c r="L36">
        <v>8.7136211532012933</v>
      </c>
      <c r="M36">
        <v>17.897218957522774</v>
      </c>
    </row>
    <row r="37" spans="1:14" x14ac:dyDescent="0.3">
      <c r="B37" t="s">
        <v>97</v>
      </c>
      <c r="C37" t="s">
        <v>50</v>
      </c>
      <c r="D37">
        <v>1233.3333333333333</v>
      </c>
      <c r="E37" s="5">
        <v>1</v>
      </c>
      <c r="F37" t="s">
        <v>91</v>
      </c>
      <c r="G37" s="6">
        <v>1</v>
      </c>
      <c r="H37" t="s">
        <v>111</v>
      </c>
      <c r="I37" s="5">
        <v>0</v>
      </c>
      <c r="J37" t="s">
        <v>113</v>
      </c>
      <c r="K37">
        <v>0</v>
      </c>
      <c r="L37">
        <v>2.9875272525261565</v>
      </c>
      <c r="M37">
        <v>6.1361893568649482</v>
      </c>
      <c r="N37" t="s">
        <v>48</v>
      </c>
    </row>
    <row r="38" spans="1:14" x14ac:dyDescent="0.3">
      <c r="A38" t="s">
        <v>191</v>
      </c>
      <c r="B38" t="s">
        <v>24</v>
      </c>
      <c r="C38" t="s">
        <v>51</v>
      </c>
      <c r="D38" t="s">
        <v>101</v>
      </c>
      <c r="E38" s="5">
        <v>0</v>
      </c>
      <c r="F38" t="s">
        <v>114</v>
      </c>
      <c r="G38" s="6">
        <v>1</v>
      </c>
      <c r="H38" t="s">
        <v>115</v>
      </c>
      <c r="I38" s="5">
        <v>0</v>
      </c>
      <c r="J38" t="s">
        <v>114</v>
      </c>
      <c r="K38">
        <v>1</v>
      </c>
      <c r="L38">
        <v>0.66916060884618589</v>
      </c>
      <c r="M38">
        <v>1.9917547765960015</v>
      </c>
    </row>
    <row r="39" spans="1:14" x14ac:dyDescent="0.3">
      <c r="B39" t="s">
        <v>20</v>
      </c>
      <c r="C39" t="s">
        <v>51</v>
      </c>
      <c r="D39" t="s">
        <v>101</v>
      </c>
      <c r="E39" s="5">
        <v>0</v>
      </c>
      <c r="F39" t="s">
        <v>114</v>
      </c>
      <c r="G39" s="6">
        <v>1</v>
      </c>
      <c r="H39" t="s">
        <v>116</v>
      </c>
      <c r="I39" s="5">
        <v>0</v>
      </c>
      <c r="J39" t="s">
        <v>114</v>
      </c>
      <c r="K39">
        <v>1</v>
      </c>
      <c r="L39">
        <v>6.2456270466270833</v>
      </c>
      <c r="M39">
        <v>18.590092331355521</v>
      </c>
    </row>
    <row r="40" spans="1:14" x14ac:dyDescent="0.3">
      <c r="A40" t="s">
        <v>192</v>
      </c>
      <c r="B40" t="s">
        <v>20</v>
      </c>
      <c r="C40" t="s">
        <v>52</v>
      </c>
      <c r="D40" t="s">
        <v>101</v>
      </c>
      <c r="E40" s="5">
        <v>0</v>
      </c>
      <c r="F40" t="s">
        <v>114</v>
      </c>
      <c r="G40" s="6">
        <v>0</v>
      </c>
      <c r="H40" t="s">
        <v>117</v>
      </c>
      <c r="I40" s="5">
        <v>0</v>
      </c>
      <c r="J40" t="s">
        <v>114</v>
      </c>
      <c r="K40">
        <v>0</v>
      </c>
      <c r="L40">
        <v>1.6705471279550186</v>
      </c>
      <c r="M40">
        <v>5.5830306506981726</v>
      </c>
    </row>
    <row r="41" spans="1:14" x14ac:dyDescent="0.3">
      <c r="A41" t="s">
        <v>193</v>
      </c>
      <c r="B41" t="s">
        <v>17</v>
      </c>
      <c r="C41" t="s">
        <v>11</v>
      </c>
      <c r="D41">
        <v>413265.20195679466</v>
      </c>
      <c r="E41" s="5">
        <v>0</v>
      </c>
      <c r="F41" t="s">
        <v>118</v>
      </c>
      <c r="G41" s="6">
        <v>1</v>
      </c>
      <c r="H41" t="s">
        <v>109</v>
      </c>
      <c r="I41" s="5">
        <v>1</v>
      </c>
      <c r="J41" t="s">
        <v>109</v>
      </c>
      <c r="K41">
        <v>2</v>
      </c>
      <c r="L41">
        <v>3.0311687575196444</v>
      </c>
      <c r="M41">
        <v>8.588730033734203</v>
      </c>
    </row>
    <row r="42" spans="1:14" x14ac:dyDescent="0.3">
      <c r="B42" t="s">
        <v>53</v>
      </c>
      <c r="C42" t="s">
        <v>11</v>
      </c>
      <c r="D42">
        <v>230976.5625</v>
      </c>
      <c r="E42" s="5">
        <v>0</v>
      </c>
      <c r="F42" t="s">
        <v>118</v>
      </c>
      <c r="G42" s="6">
        <v>1</v>
      </c>
      <c r="H42" t="s">
        <v>109</v>
      </c>
      <c r="I42" s="5">
        <v>1</v>
      </c>
      <c r="J42" t="s">
        <v>109</v>
      </c>
      <c r="K42">
        <v>2</v>
      </c>
      <c r="L42">
        <v>1.6941395903990952</v>
      </c>
      <c r="M42">
        <v>4.8002961053561775</v>
      </c>
    </row>
    <row r="43" spans="1:14" x14ac:dyDescent="0.3">
      <c r="B43" t="s">
        <v>20</v>
      </c>
      <c r="C43" t="s">
        <v>54</v>
      </c>
      <c r="D43">
        <v>29200</v>
      </c>
      <c r="E43" s="5">
        <v>0</v>
      </c>
      <c r="F43" t="s">
        <v>118</v>
      </c>
      <c r="G43" s="6">
        <v>1</v>
      </c>
      <c r="H43" t="s">
        <v>109</v>
      </c>
      <c r="I43" s="5">
        <v>1</v>
      </c>
      <c r="J43" t="s">
        <v>109</v>
      </c>
      <c r="K43">
        <v>2</v>
      </c>
      <c r="L43">
        <v>0.21417270871218191</v>
      </c>
      <c r="M43">
        <v>0.60685224838083029</v>
      </c>
    </row>
    <row r="44" spans="1:14" x14ac:dyDescent="0.3">
      <c r="B44" t="s">
        <v>17</v>
      </c>
      <c r="C44" t="s">
        <v>11</v>
      </c>
      <c r="D44">
        <v>953688.92759260302</v>
      </c>
      <c r="E44" s="5">
        <v>1</v>
      </c>
      <c r="F44" t="s">
        <v>119</v>
      </c>
      <c r="G44" s="6">
        <v>1</v>
      </c>
      <c r="H44" t="s">
        <v>109</v>
      </c>
      <c r="I44" s="5">
        <v>1</v>
      </c>
      <c r="J44" t="s">
        <v>109</v>
      </c>
      <c r="K44">
        <v>3</v>
      </c>
      <c r="L44">
        <v>3.0311687575196444</v>
      </c>
      <c r="M44">
        <v>8.588730033734203</v>
      </c>
    </row>
    <row r="45" spans="1:14" x14ac:dyDescent="0.3">
      <c r="B45" t="s">
        <v>53</v>
      </c>
      <c r="C45" t="s">
        <v>11</v>
      </c>
      <c r="D45">
        <v>533022.8365384615</v>
      </c>
      <c r="E45" s="5">
        <v>1</v>
      </c>
      <c r="F45" t="s">
        <v>119</v>
      </c>
      <c r="G45" s="6">
        <v>1</v>
      </c>
      <c r="H45" t="s">
        <v>109</v>
      </c>
      <c r="I45" s="5">
        <v>1</v>
      </c>
      <c r="J45" t="s">
        <v>109</v>
      </c>
      <c r="K45">
        <v>3</v>
      </c>
      <c r="L45">
        <v>1.694139590399095</v>
      </c>
      <c r="M45">
        <v>4.8002961053561766</v>
      </c>
    </row>
    <row r="46" spans="1:14" x14ac:dyDescent="0.3">
      <c r="B46" t="s">
        <v>20</v>
      </c>
      <c r="C46" t="s">
        <v>11</v>
      </c>
      <c r="D46">
        <v>67384.61538461539</v>
      </c>
      <c r="E46" s="5">
        <v>1</v>
      </c>
      <c r="F46" t="s">
        <v>119</v>
      </c>
      <c r="G46" s="6">
        <v>1</v>
      </c>
      <c r="H46" t="s">
        <v>109</v>
      </c>
      <c r="I46" s="5">
        <v>1</v>
      </c>
      <c r="J46" t="s">
        <v>109</v>
      </c>
      <c r="K46">
        <v>3</v>
      </c>
      <c r="L46">
        <v>0.21417270871218194</v>
      </c>
      <c r="M46">
        <v>0.60685224838083041</v>
      </c>
    </row>
    <row r="47" spans="1:14" x14ac:dyDescent="0.3">
      <c r="B47" t="s">
        <v>10</v>
      </c>
      <c r="C47" t="s">
        <v>11</v>
      </c>
      <c r="D47">
        <v>1423500</v>
      </c>
      <c r="E47" s="5">
        <v>0</v>
      </c>
      <c r="F47" t="s">
        <v>118</v>
      </c>
      <c r="G47" s="6">
        <v>1</v>
      </c>
      <c r="H47" t="s">
        <v>109</v>
      </c>
      <c r="I47" s="5">
        <v>1</v>
      </c>
      <c r="J47" t="s">
        <v>109</v>
      </c>
      <c r="K47">
        <v>2</v>
      </c>
      <c r="L47">
        <v>10.440951675724024</v>
      </c>
      <c r="M47">
        <v>29.584138136682817</v>
      </c>
    </row>
    <row r="48" spans="1:14" x14ac:dyDescent="0.3">
      <c r="A48" t="s">
        <v>194</v>
      </c>
      <c r="B48" t="s">
        <v>20</v>
      </c>
      <c r="C48" t="s">
        <v>120</v>
      </c>
      <c r="D48" t="s">
        <v>101</v>
      </c>
      <c r="E48" s="5">
        <v>0</v>
      </c>
      <c r="F48" t="s">
        <v>121</v>
      </c>
      <c r="G48" s="6">
        <v>1</v>
      </c>
      <c r="H48" t="s">
        <v>122</v>
      </c>
      <c r="I48" s="5">
        <v>0</v>
      </c>
      <c r="J48" t="s">
        <v>55</v>
      </c>
      <c r="K48">
        <v>1</v>
      </c>
      <c r="L48">
        <v>0.29444571428571426</v>
      </c>
      <c r="M48">
        <v>0.51953095238095226</v>
      </c>
    </row>
    <row r="49" spans="1:13" x14ac:dyDescent="0.3">
      <c r="B49" t="s">
        <v>20</v>
      </c>
      <c r="C49" t="s">
        <v>120</v>
      </c>
      <c r="D49" t="s">
        <v>101</v>
      </c>
      <c r="E49" s="5">
        <v>0</v>
      </c>
      <c r="F49" t="s">
        <v>121</v>
      </c>
      <c r="G49" s="6">
        <v>1</v>
      </c>
      <c r="H49" t="s">
        <v>123</v>
      </c>
      <c r="I49" s="5">
        <v>0</v>
      </c>
      <c r="J49" t="s">
        <v>55</v>
      </c>
      <c r="K49">
        <v>1</v>
      </c>
      <c r="L49">
        <v>1.2943342857142857</v>
      </c>
      <c r="M49">
        <v>2.2837714781746028</v>
      </c>
    </row>
    <row r="50" spans="1:13" x14ac:dyDescent="0.3">
      <c r="B50" t="s">
        <v>20</v>
      </c>
      <c r="C50" t="s">
        <v>120</v>
      </c>
      <c r="D50">
        <v>7729.2</v>
      </c>
      <c r="E50" s="5">
        <v>0</v>
      </c>
      <c r="F50" t="s">
        <v>121</v>
      </c>
      <c r="G50" s="6">
        <v>1</v>
      </c>
      <c r="H50" t="s">
        <v>56</v>
      </c>
      <c r="I50" s="5">
        <v>0</v>
      </c>
      <c r="J50" t="s">
        <v>55</v>
      </c>
      <c r="K50">
        <v>1</v>
      </c>
      <c r="L50">
        <v>0.11041714285714285</v>
      </c>
      <c r="M50">
        <v>0.19482410714285711</v>
      </c>
    </row>
    <row r="51" spans="1:13" x14ac:dyDescent="0.3">
      <c r="B51" t="s">
        <v>10</v>
      </c>
      <c r="C51" t="s">
        <v>120</v>
      </c>
      <c r="D51" t="s">
        <v>101</v>
      </c>
      <c r="E51" s="5">
        <v>0</v>
      </c>
      <c r="F51" t="s">
        <v>114</v>
      </c>
      <c r="G51" s="6">
        <v>1</v>
      </c>
      <c r="H51" t="s">
        <v>124</v>
      </c>
      <c r="I51" s="5">
        <v>0</v>
      </c>
      <c r="J51" t="s">
        <v>125</v>
      </c>
      <c r="K51">
        <v>1</v>
      </c>
      <c r="L51">
        <v>6.1342857142857136E-2</v>
      </c>
      <c r="M51">
        <v>0.10823561507936505</v>
      </c>
    </row>
    <row r="52" spans="1:13" x14ac:dyDescent="0.3">
      <c r="A52" t="s">
        <v>195</v>
      </c>
      <c r="B52" t="s">
        <v>17</v>
      </c>
      <c r="C52" t="s">
        <v>52</v>
      </c>
      <c r="D52">
        <v>7000</v>
      </c>
      <c r="E52" s="5">
        <v>0</v>
      </c>
      <c r="F52" t="s">
        <v>130</v>
      </c>
      <c r="G52" s="6">
        <v>1</v>
      </c>
      <c r="H52" t="s">
        <v>131</v>
      </c>
      <c r="I52" s="5">
        <v>0</v>
      </c>
      <c r="J52" t="s">
        <v>135</v>
      </c>
      <c r="K52">
        <v>1</v>
      </c>
      <c r="L52">
        <v>7.1710099999999999</v>
      </c>
      <c r="M52">
        <v>23.745615788989493</v>
      </c>
    </row>
    <row r="53" spans="1:13" x14ac:dyDescent="0.3">
      <c r="B53" t="s">
        <v>17</v>
      </c>
      <c r="C53" t="s">
        <v>57</v>
      </c>
      <c r="D53">
        <v>720</v>
      </c>
      <c r="E53" s="5">
        <v>0</v>
      </c>
      <c r="F53" t="s">
        <v>130</v>
      </c>
      <c r="G53" s="6">
        <v>0</v>
      </c>
      <c r="H53" t="s">
        <v>132</v>
      </c>
      <c r="I53" s="5">
        <v>0</v>
      </c>
      <c r="J53" t="s">
        <v>135</v>
      </c>
      <c r="K53">
        <v>0</v>
      </c>
      <c r="L53">
        <v>0.73758959999999996</v>
      </c>
      <c r="M53">
        <v>1.4870992468743158</v>
      </c>
    </row>
    <row r="54" spans="1:13" x14ac:dyDescent="0.3">
      <c r="B54" t="s">
        <v>20</v>
      </c>
      <c r="C54" t="s">
        <v>58</v>
      </c>
      <c r="D54">
        <v>6483</v>
      </c>
      <c r="E54" s="5">
        <v>0</v>
      </c>
      <c r="F54" t="s">
        <v>130</v>
      </c>
      <c r="G54" s="6">
        <v>0</v>
      </c>
      <c r="H54" t="s">
        <v>134</v>
      </c>
      <c r="I54" s="5">
        <v>0</v>
      </c>
      <c r="J54" t="s">
        <v>135</v>
      </c>
      <c r="K54">
        <v>0</v>
      </c>
      <c r="L54">
        <v>1.6603449224999998</v>
      </c>
      <c r="M54">
        <v>4.5598574688329583</v>
      </c>
    </row>
    <row r="55" spans="1:13" x14ac:dyDescent="0.3">
      <c r="B55" t="s">
        <v>20</v>
      </c>
      <c r="C55" t="s">
        <v>59</v>
      </c>
      <c r="D55">
        <v>747.6</v>
      </c>
      <c r="E55" s="5">
        <v>0</v>
      </c>
      <c r="F55" t="s">
        <v>130</v>
      </c>
      <c r="G55" s="6">
        <v>0</v>
      </c>
      <c r="H55" t="s">
        <v>134</v>
      </c>
      <c r="I55" s="5">
        <v>0</v>
      </c>
      <c r="J55" t="s">
        <v>135</v>
      </c>
      <c r="K55">
        <v>0</v>
      </c>
      <c r="L55">
        <v>0.69623988000000003</v>
      </c>
      <c r="M55">
        <v>1.8132836886536035</v>
      </c>
    </row>
    <row r="56" spans="1:13" x14ac:dyDescent="0.3">
      <c r="B56" t="s">
        <v>24</v>
      </c>
      <c r="C56" t="s">
        <v>59</v>
      </c>
      <c r="D56">
        <v>773.46373333333315</v>
      </c>
      <c r="E56" s="5">
        <v>0</v>
      </c>
      <c r="F56" t="s">
        <v>130</v>
      </c>
      <c r="G56" s="6">
        <v>0</v>
      </c>
      <c r="H56" t="s">
        <v>134</v>
      </c>
      <c r="I56" s="5">
        <v>0</v>
      </c>
      <c r="J56" t="s">
        <v>135</v>
      </c>
      <c r="K56">
        <v>0</v>
      </c>
      <c r="L56">
        <v>0.72032677485333307</v>
      </c>
      <c r="M56">
        <v>1.8760154780878189</v>
      </c>
    </row>
    <row r="57" spans="1:13" x14ac:dyDescent="0.3">
      <c r="B57" t="s">
        <v>126</v>
      </c>
      <c r="C57" t="s">
        <v>59</v>
      </c>
      <c r="D57">
        <f>SUM(D55:D56)</f>
        <v>1521.0637333333332</v>
      </c>
      <c r="E57" s="5">
        <v>0</v>
      </c>
      <c r="F57" t="s">
        <v>130</v>
      </c>
      <c r="G57" s="6">
        <v>0</v>
      </c>
      <c r="H57" t="s">
        <v>134</v>
      </c>
      <c r="I57" s="5">
        <v>0</v>
      </c>
      <c r="J57" t="s">
        <v>135</v>
      </c>
      <c r="K57">
        <v>0</v>
      </c>
      <c r="L57">
        <v>1.4165666548533331</v>
      </c>
      <c r="M57">
        <v>3.6892991667414226</v>
      </c>
    </row>
    <row r="58" spans="1:13" x14ac:dyDescent="0.3">
      <c r="B58" t="s">
        <v>127</v>
      </c>
      <c r="C58" t="s">
        <v>60</v>
      </c>
      <c r="D58">
        <v>609000</v>
      </c>
      <c r="E58" s="5">
        <v>0</v>
      </c>
      <c r="F58" t="s">
        <v>133</v>
      </c>
      <c r="G58" s="6">
        <v>0</v>
      </c>
      <c r="H58" t="s">
        <v>134</v>
      </c>
      <c r="I58" s="5">
        <v>0</v>
      </c>
      <c r="J58" t="s">
        <v>135</v>
      </c>
      <c r="K58">
        <v>0</v>
      </c>
      <c r="L58">
        <v>1.8716336100000002</v>
      </c>
      <c r="M58">
        <v>9.5720536410103616</v>
      </c>
    </row>
    <row r="59" spans="1:13" x14ac:dyDescent="0.3">
      <c r="B59" t="s">
        <v>128</v>
      </c>
      <c r="C59" t="s">
        <v>60</v>
      </c>
      <c r="D59">
        <v>19850</v>
      </c>
      <c r="E59" s="5">
        <v>0</v>
      </c>
      <c r="F59" t="s">
        <v>133</v>
      </c>
      <c r="G59" s="6">
        <v>0</v>
      </c>
      <c r="H59" t="s">
        <v>134</v>
      </c>
      <c r="I59" s="5">
        <v>0</v>
      </c>
      <c r="J59" t="s">
        <v>135</v>
      </c>
      <c r="K59">
        <v>0</v>
      </c>
      <c r="L59">
        <v>0.45753604874999998</v>
      </c>
      <c r="M59">
        <v>2.3399663149514245</v>
      </c>
    </row>
    <row r="60" spans="1:13" x14ac:dyDescent="0.3">
      <c r="B60" t="s">
        <v>128</v>
      </c>
      <c r="C60" t="s">
        <v>61</v>
      </c>
      <c r="D60">
        <v>4730</v>
      </c>
      <c r="E60" s="5">
        <v>0</v>
      </c>
      <c r="F60" t="s">
        <v>133</v>
      </c>
      <c r="G60" s="6">
        <v>0</v>
      </c>
      <c r="H60" t="s">
        <v>134</v>
      </c>
      <c r="I60" s="5">
        <v>0</v>
      </c>
      <c r="J60" t="s">
        <v>135</v>
      </c>
      <c r="K60">
        <v>0</v>
      </c>
      <c r="L60">
        <v>0.71258145588235289</v>
      </c>
      <c r="M60">
        <v>2.143412629227941</v>
      </c>
    </row>
    <row r="61" spans="1:13" x14ac:dyDescent="0.3">
      <c r="B61" t="s">
        <v>129</v>
      </c>
      <c r="C61" t="s">
        <v>62</v>
      </c>
      <c r="D61">
        <v>7500</v>
      </c>
      <c r="E61" s="5">
        <v>0</v>
      </c>
      <c r="F61" t="s">
        <v>133</v>
      </c>
      <c r="G61" s="6">
        <v>0</v>
      </c>
      <c r="H61" t="s">
        <v>134</v>
      </c>
      <c r="I61" s="5">
        <v>0</v>
      </c>
      <c r="J61" t="s">
        <v>135</v>
      </c>
      <c r="K61">
        <v>0</v>
      </c>
      <c r="L61">
        <v>2.1952071428571425</v>
      </c>
      <c r="M61">
        <v>5.3884998201839327</v>
      </c>
    </row>
    <row r="62" spans="1:13" x14ac:dyDescent="0.3">
      <c r="B62" t="s">
        <v>129</v>
      </c>
      <c r="C62" t="s">
        <v>25</v>
      </c>
      <c r="D62">
        <v>9720</v>
      </c>
      <c r="E62" s="5">
        <v>0</v>
      </c>
      <c r="F62" t="s">
        <v>133</v>
      </c>
      <c r="G62" s="6">
        <v>1</v>
      </c>
      <c r="H62" t="s">
        <v>136</v>
      </c>
      <c r="I62" s="5">
        <v>0</v>
      </c>
      <c r="J62" t="s">
        <v>135</v>
      </c>
      <c r="K62">
        <v>1</v>
      </c>
      <c r="L62">
        <v>6.6383064000000003</v>
      </c>
      <c r="M62">
        <v>18.37961041304348</v>
      </c>
    </row>
    <row r="63" spans="1:13" x14ac:dyDescent="0.3">
      <c r="A63" t="s">
        <v>196</v>
      </c>
      <c r="B63" t="s">
        <v>20</v>
      </c>
      <c r="C63" t="s">
        <v>62</v>
      </c>
      <c r="D63">
        <v>6000</v>
      </c>
      <c r="E63" s="5">
        <v>0</v>
      </c>
      <c r="F63" t="s">
        <v>133</v>
      </c>
      <c r="G63" s="6">
        <v>0</v>
      </c>
      <c r="H63" t="s">
        <v>134</v>
      </c>
      <c r="I63" s="5">
        <v>0</v>
      </c>
      <c r="J63" t="s">
        <v>135</v>
      </c>
      <c r="K63">
        <v>0</v>
      </c>
      <c r="L63">
        <v>1.2555004308</v>
      </c>
      <c r="M63">
        <v>2.9700303988674648</v>
      </c>
    </row>
    <row r="64" spans="1:13" x14ac:dyDescent="0.3">
      <c r="A64" t="s">
        <v>197</v>
      </c>
      <c r="B64" t="s">
        <v>10</v>
      </c>
      <c r="C64" t="s">
        <v>11</v>
      </c>
      <c r="D64">
        <v>44000000</v>
      </c>
      <c r="E64" s="5">
        <v>1</v>
      </c>
      <c r="F64" t="s">
        <v>137</v>
      </c>
      <c r="G64" s="6">
        <v>1</v>
      </c>
      <c r="H64" t="s">
        <v>138</v>
      </c>
      <c r="I64" s="5">
        <v>1</v>
      </c>
      <c r="J64" t="s">
        <v>139</v>
      </c>
      <c r="K64">
        <v>3</v>
      </c>
      <c r="L64">
        <v>30.690010530666669</v>
      </c>
      <c r="M64">
        <v>89.156579264873173</v>
      </c>
    </row>
    <row r="65" spans="1:14" x14ac:dyDescent="0.3">
      <c r="B65" t="s">
        <v>63</v>
      </c>
      <c r="C65" t="s">
        <v>11</v>
      </c>
      <c r="D65">
        <v>8200000</v>
      </c>
      <c r="E65" s="5">
        <v>1</v>
      </c>
      <c r="F65" t="s">
        <v>140</v>
      </c>
      <c r="G65" s="6">
        <v>1</v>
      </c>
      <c r="H65" t="s">
        <v>141</v>
      </c>
      <c r="I65" s="5">
        <v>1</v>
      </c>
      <c r="J65" t="s">
        <v>142</v>
      </c>
      <c r="K65">
        <v>3</v>
      </c>
      <c r="L65">
        <v>5.7195019625333341</v>
      </c>
      <c r="M65">
        <v>16.615544317544543</v>
      </c>
    </row>
    <row r="66" spans="1:14" x14ac:dyDescent="0.3">
      <c r="A66" t="s">
        <v>198</v>
      </c>
      <c r="B66" t="s">
        <v>20</v>
      </c>
      <c r="C66" t="s">
        <v>52</v>
      </c>
      <c r="D66">
        <v>3400000</v>
      </c>
      <c r="E66" s="5">
        <v>1</v>
      </c>
      <c r="F66" t="s">
        <v>143</v>
      </c>
      <c r="G66" s="6">
        <v>1</v>
      </c>
      <c r="H66" t="s">
        <v>136</v>
      </c>
      <c r="I66" s="5">
        <v>1</v>
      </c>
      <c r="J66" t="s">
        <v>109</v>
      </c>
      <c r="K66">
        <v>3</v>
      </c>
      <c r="L66">
        <v>4.7430016274666666</v>
      </c>
      <c r="M66">
        <v>15.308209941214466</v>
      </c>
    </row>
    <row r="67" spans="1:14" x14ac:dyDescent="0.3">
      <c r="B67" t="s">
        <v>63</v>
      </c>
      <c r="C67" t="s">
        <v>52</v>
      </c>
      <c r="D67">
        <v>1900000</v>
      </c>
      <c r="E67" s="5">
        <v>1</v>
      </c>
      <c r="F67" t="s">
        <v>143</v>
      </c>
      <c r="G67" s="6">
        <v>1</v>
      </c>
      <c r="H67" t="s">
        <v>136</v>
      </c>
      <c r="I67" s="5">
        <v>1</v>
      </c>
      <c r="J67" t="s">
        <v>109</v>
      </c>
      <c r="K67">
        <v>3</v>
      </c>
      <c r="L67">
        <v>2.6505009094666669</v>
      </c>
      <c r="M67">
        <v>8.5545879083257308</v>
      </c>
    </row>
    <row r="68" spans="1:14" x14ac:dyDescent="0.3">
      <c r="B68" t="s">
        <v>144</v>
      </c>
      <c r="C68" t="s">
        <v>52</v>
      </c>
      <c r="D68">
        <v>6400000</v>
      </c>
      <c r="E68" s="5">
        <v>1</v>
      </c>
      <c r="F68" t="s">
        <v>143</v>
      </c>
      <c r="G68" s="6">
        <v>1</v>
      </c>
      <c r="H68" t="s">
        <v>136</v>
      </c>
      <c r="I68" s="5">
        <v>1</v>
      </c>
      <c r="J68" t="s">
        <v>109</v>
      </c>
      <c r="K68">
        <v>3</v>
      </c>
      <c r="L68">
        <v>8.9280030634666669</v>
      </c>
      <c r="M68">
        <v>28.815454006991938</v>
      </c>
    </row>
    <row r="69" spans="1:14" x14ac:dyDescent="0.3">
      <c r="B69" t="s">
        <v>10</v>
      </c>
      <c r="C69" t="s">
        <v>52</v>
      </c>
      <c r="D69">
        <v>600000</v>
      </c>
      <c r="E69" s="5">
        <v>1</v>
      </c>
      <c r="F69" t="s">
        <v>143</v>
      </c>
      <c r="G69" s="6">
        <v>1</v>
      </c>
      <c r="H69" t="s">
        <v>136</v>
      </c>
      <c r="I69" s="5">
        <v>1</v>
      </c>
      <c r="J69" t="s">
        <v>109</v>
      </c>
      <c r="K69">
        <v>3</v>
      </c>
      <c r="L69">
        <v>0.83700028720000008</v>
      </c>
      <c r="M69">
        <v>2.7014488131554941</v>
      </c>
    </row>
    <row r="70" spans="1:14" x14ac:dyDescent="0.3">
      <c r="A70" t="s">
        <v>199</v>
      </c>
      <c r="B70" t="s">
        <v>10</v>
      </c>
      <c r="C70" t="s">
        <v>11</v>
      </c>
      <c r="D70" t="s">
        <v>101</v>
      </c>
      <c r="E70" s="5">
        <v>0</v>
      </c>
      <c r="F70" t="s">
        <v>114</v>
      </c>
      <c r="G70" s="6">
        <v>1</v>
      </c>
      <c r="H70" t="s">
        <v>145</v>
      </c>
      <c r="I70" s="5">
        <v>0</v>
      </c>
      <c r="J70" t="s">
        <v>135</v>
      </c>
      <c r="K70">
        <v>0</v>
      </c>
      <c r="L70">
        <v>11.526315789473685</v>
      </c>
      <c r="M70">
        <v>34.504882688649339</v>
      </c>
      <c r="N70" t="s">
        <v>48</v>
      </c>
    </row>
    <row r="71" spans="1:14" x14ac:dyDescent="0.3">
      <c r="A71" t="s">
        <v>200</v>
      </c>
      <c r="B71" t="s">
        <v>10</v>
      </c>
      <c r="C71" t="s">
        <v>11</v>
      </c>
      <c r="D71" t="s">
        <v>101</v>
      </c>
      <c r="E71" s="5">
        <v>0</v>
      </c>
      <c r="F71" t="s">
        <v>114</v>
      </c>
      <c r="G71" s="6">
        <v>1</v>
      </c>
      <c r="H71" t="s">
        <v>145</v>
      </c>
      <c r="I71" s="5">
        <v>0</v>
      </c>
      <c r="J71" t="s">
        <v>135</v>
      </c>
      <c r="K71">
        <v>1</v>
      </c>
      <c r="L71">
        <v>12.102631578947369</v>
      </c>
      <c r="M71">
        <v>36.230126823081804</v>
      </c>
      <c r="N71" t="s">
        <v>48</v>
      </c>
    </row>
    <row r="72" spans="1:14" x14ac:dyDescent="0.3">
      <c r="A72" t="s">
        <v>201</v>
      </c>
      <c r="B72" t="s">
        <v>17</v>
      </c>
      <c r="C72" t="s">
        <v>52</v>
      </c>
      <c r="D72">
        <v>84749.999999999985</v>
      </c>
      <c r="E72" s="5">
        <v>1</v>
      </c>
      <c r="F72" t="s">
        <v>146</v>
      </c>
      <c r="G72" s="6">
        <v>0</v>
      </c>
      <c r="H72" t="s">
        <v>64</v>
      </c>
      <c r="I72" s="5">
        <v>1</v>
      </c>
      <c r="J72" t="s">
        <v>147</v>
      </c>
      <c r="K72">
        <v>2</v>
      </c>
      <c r="L72">
        <v>8.221831617130885</v>
      </c>
      <c r="M72">
        <v>27.349342322641188</v>
      </c>
      <c r="N72" t="s">
        <v>48</v>
      </c>
    </row>
    <row r="73" spans="1:14" x14ac:dyDescent="0.3">
      <c r="A73" t="s">
        <v>202</v>
      </c>
      <c r="B73" t="s">
        <v>128</v>
      </c>
      <c r="C73" t="s">
        <v>52</v>
      </c>
      <c r="D73">
        <v>0</v>
      </c>
      <c r="E73" s="5">
        <v>0</v>
      </c>
      <c r="F73" t="s">
        <v>148</v>
      </c>
      <c r="G73" s="6">
        <v>0</v>
      </c>
      <c r="H73" t="s">
        <v>149</v>
      </c>
      <c r="I73" s="5">
        <v>0</v>
      </c>
      <c r="J73" t="s">
        <v>150</v>
      </c>
      <c r="K73">
        <v>0</v>
      </c>
      <c r="L73">
        <v>0</v>
      </c>
      <c r="M73">
        <v>0</v>
      </c>
    </row>
    <row r="74" spans="1:14" x14ac:dyDescent="0.3">
      <c r="A74" t="s">
        <v>200</v>
      </c>
      <c r="B74" t="s">
        <v>20</v>
      </c>
      <c r="C74" t="s">
        <v>11</v>
      </c>
      <c r="D74" t="s">
        <v>101</v>
      </c>
      <c r="E74" s="5">
        <v>0</v>
      </c>
      <c r="F74" t="s">
        <v>114</v>
      </c>
      <c r="G74" s="6">
        <v>0</v>
      </c>
      <c r="H74" t="s">
        <v>65</v>
      </c>
      <c r="I74" s="5">
        <v>0</v>
      </c>
      <c r="J74" t="s">
        <v>114</v>
      </c>
      <c r="K74">
        <v>0</v>
      </c>
      <c r="L74">
        <v>1.0654054054054054</v>
      </c>
      <c r="M74">
        <v>3.1893702377075872</v>
      </c>
    </row>
    <row r="75" spans="1:14" x14ac:dyDescent="0.3">
      <c r="A75" t="s">
        <v>66</v>
      </c>
      <c r="B75" t="s">
        <v>20</v>
      </c>
      <c r="C75" t="s">
        <v>15</v>
      </c>
      <c r="D75" t="s">
        <v>101</v>
      </c>
      <c r="E75" s="5">
        <v>0</v>
      </c>
      <c r="F75" t="s">
        <v>114</v>
      </c>
      <c r="G75" s="6">
        <v>0</v>
      </c>
      <c r="H75" t="s">
        <v>65</v>
      </c>
      <c r="I75" s="5">
        <v>0</v>
      </c>
      <c r="J75" t="s">
        <v>114</v>
      </c>
      <c r="K75">
        <v>0</v>
      </c>
      <c r="L75">
        <v>2.1056328804469278</v>
      </c>
      <c r="M75">
        <v>5.829907461865437</v>
      </c>
      <c r="N75" t="s">
        <v>48</v>
      </c>
    </row>
    <row r="76" spans="1:14" x14ac:dyDescent="0.3">
      <c r="A76" t="s">
        <v>203</v>
      </c>
      <c r="B76" t="s">
        <v>151</v>
      </c>
      <c r="C76" t="s">
        <v>67</v>
      </c>
      <c r="D76">
        <v>22456.350468776316</v>
      </c>
      <c r="E76" s="5">
        <v>1</v>
      </c>
      <c r="F76" t="s">
        <v>152</v>
      </c>
      <c r="G76" s="6">
        <v>0</v>
      </c>
      <c r="H76" t="s">
        <v>65</v>
      </c>
      <c r="I76" s="5">
        <v>0</v>
      </c>
      <c r="J76" t="s">
        <v>135</v>
      </c>
      <c r="K76">
        <v>0</v>
      </c>
      <c r="L76">
        <v>3.133615249786331</v>
      </c>
      <c r="M76">
        <v>10.440890267042784</v>
      </c>
    </row>
    <row r="77" spans="1:14" x14ac:dyDescent="0.3">
      <c r="A77" t="s">
        <v>204</v>
      </c>
      <c r="B77" t="s">
        <v>20</v>
      </c>
      <c r="C77" t="s">
        <v>25</v>
      </c>
      <c r="D77" t="s">
        <v>101</v>
      </c>
      <c r="E77" s="5">
        <v>0</v>
      </c>
      <c r="F77" t="s">
        <v>114</v>
      </c>
      <c r="G77" s="6">
        <v>1</v>
      </c>
      <c r="H77" t="s">
        <v>68</v>
      </c>
      <c r="I77" s="5">
        <v>0</v>
      </c>
      <c r="J77" t="s">
        <v>114</v>
      </c>
      <c r="K77">
        <v>1</v>
      </c>
      <c r="L77">
        <v>0.43341421749491388</v>
      </c>
      <c r="M77">
        <v>1.2155717898793523</v>
      </c>
    </row>
    <row r="78" spans="1:14" x14ac:dyDescent="0.3">
      <c r="A78" t="s">
        <v>205</v>
      </c>
      <c r="B78" t="s">
        <v>129</v>
      </c>
      <c r="C78" t="s">
        <v>52</v>
      </c>
      <c r="D78">
        <v>0</v>
      </c>
      <c r="E78" s="5">
        <v>0</v>
      </c>
      <c r="F78" t="s">
        <v>121</v>
      </c>
      <c r="G78" s="6">
        <v>0</v>
      </c>
      <c r="H78" t="s">
        <v>149</v>
      </c>
      <c r="I78" s="5">
        <v>0</v>
      </c>
      <c r="J78" t="s">
        <v>69</v>
      </c>
      <c r="K78">
        <v>0</v>
      </c>
      <c r="L78">
        <v>0</v>
      </c>
      <c r="M78">
        <v>0</v>
      </c>
    </row>
    <row r="79" spans="1:14" x14ac:dyDescent="0.3">
      <c r="A79" t="s">
        <v>206</v>
      </c>
      <c r="B79" t="s">
        <v>20</v>
      </c>
      <c r="C79" t="s">
        <v>25</v>
      </c>
      <c r="D79">
        <v>500</v>
      </c>
      <c r="E79" s="5">
        <v>0</v>
      </c>
      <c r="F79" t="s">
        <v>153</v>
      </c>
      <c r="G79" s="6">
        <v>1</v>
      </c>
      <c r="H79" t="s">
        <v>70</v>
      </c>
      <c r="I79" s="5">
        <v>0</v>
      </c>
      <c r="J79" t="s">
        <v>154</v>
      </c>
      <c r="K79">
        <v>1</v>
      </c>
      <c r="L79">
        <v>0.70907795283110586</v>
      </c>
      <c r="M79">
        <v>1.9232525295966982</v>
      </c>
    </row>
    <row r="80" spans="1:14" x14ac:dyDescent="0.3">
      <c r="A80" t="s">
        <v>207</v>
      </c>
      <c r="B80" t="s">
        <v>10</v>
      </c>
      <c r="C80" t="s">
        <v>71</v>
      </c>
      <c r="D80" t="s">
        <v>101</v>
      </c>
      <c r="E80" s="5">
        <v>0</v>
      </c>
      <c r="F80" t="s">
        <v>114</v>
      </c>
      <c r="G80" s="6">
        <v>1</v>
      </c>
      <c r="H80" t="s">
        <v>155</v>
      </c>
      <c r="I80" s="5">
        <v>0</v>
      </c>
      <c r="J80" t="s">
        <v>114</v>
      </c>
      <c r="K80">
        <v>1</v>
      </c>
      <c r="L80">
        <v>12.961905865264336</v>
      </c>
      <c r="M80">
        <v>27.262262237534326</v>
      </c>
      <c r="N80" t="s">
        <v>48</v>
      </c>
    </row>
    <row r="81" spans="1:13" x14ac:dyDescent="0.3">
      <c r="A81" t="s">
        <v>208</v>
      </c>
      <c r="B81" t="s">
        <v>20</v>
      </c>
      <c r="C81" t="s">
        <v>72</v>
      </c>
      <c r="D81">
        <v>0</v>
      </c>
      <c r="E81" s="5">
        <v>0</v>
      </c>
      <c r="F81" t="s">
        <v>156</v>
      </c>
      <c r="G81" s="6">
        <v>0</v>
      </c>
      <c r="H81" t="s">
        <v>149</v>
      </c>
      <c r="I81" s="5">
        <v>0</v>
      </c>
      <c r="J81" t="s">
        <v>149</v>
      </c>
      <c r="K81">
        <v>0</v>
      </c>
      <c r="L81">
        <v>0</v>
      </c>
      <c r="M81">
        <v>0</v>
      </c>
    </row>
    <row r="82" spans="1:13" x14ac:dyDescent="0.3">
      <c r="A82" t="s">
        <v>209</v>
      </c>
      <c r="B82" t="s">
        <v>20</v>
      </c>
      <c r="C82" t="s">
        <v>73</v>
      </c>
      <c r="D82">
        <v>39.787798408488065</v>
      </c>
      <c r="E82" s="5">
        <v>0</v>
      </c>
      <c r="F82" t="s">
        <v>157</v>
      </c>
      <c r="G82" s="6">
        <v>1</v>
      </c>
      <c r="H82" t="s">
        <v>158</v>
      </c>
      <c r="I82" s="5">
        <v>0</v>
      </c>
      <c r="J82" t="s">
        <v>135</v>
      </c>
      <c r="K82">
        <v>1</v>
      </c>
      <c r="L82">
        <v>3.0634319326772221</v>
      </c>
      <c r="M82">
        <v>6.8030322857144538</v>
      </c>
    </row>
    <row r="83" spans="1:13" x14ac:dyDescent="0.3">
      <c r="A83" t="s">
        <v>210</v>
      </c>
      <c r="B83" t="s">
        <v>20</v>
      </c>
      <c r="C83" t="s">
        <v>74</v>
      </c>
      <c r="D83">
        <v>10.282776349614396</v>
      </c>
      <c r="E83" s="5">
        <v>0</v>
      </c>
      <c r="F83" t="s">
        <v>159</v>
      </c>
      <c r="G83" s="6">
        <v>1</v>
      </c>
      <c r="H83" t="s">
        <v>160</v>
      </c>
      <c r="I83" s="5">
        <v>1</v>
      </c>
      <c r="J83" t="s">
        <v>161</v>
      </c>
      <c r="K83">
        <v>2</v>
      </c>
      <c r="L83">
        <v>11.479074420074184</v>
      </c>
      <c r="M83">
        <v>19.498363223764329</v>
      </c>
    </row>
    <row r="84" spans="1:13" x14ac:dyDescent="0.3">
      <c r="A84" t="s">
        <v>211</v>
      </c>
      <c r="B84" t="s">
        <v>17</v>
      </c>
      <c r="C84" t="s">
        <v>52</v>
      </c>
      <c r="D84">
        <v>120</v>
      </c>
      <c r="E84" s="5">
        <v>0</v>
      </c>
      <c r="F84" t="s">
        <v>162</v>
      </c>
      <c r="G84" s="6">
        <v>0</v>
      </c>
      <c r="H84" t="s">
        <v>163</v>
      </c>
      <c r="I84" s="5">
        <v>0</v>
      </c>
      <c r="J84" t="s">
        <v>164</v>
      </c>
      <c r="K84">
        <v>0</v>
      </c>
      <c r="L84">
        <v>0.5831509652078084</v>
      </c>
      <c r="M84">
        <v>2.1917402337824341</v>
      </c>
    </row>
    <row r="85" spans="1:13" x14ac:dyDescent="0.3">
      <c r="A85" t="s">
        <v>212</v>
      </c>
      <c r="B85" t="s">
        <v>24</v>
      </c>
      <c r="D85">
        <v>7.0694087403598971</v>
      </c>
      <c r="E85" s="5">
        <v>0</v>
      </c>
      <c r="F85" t="s">
        <v>159</v>
      </c>
      <c r="G85" s="6">
        <v>1</v>
      </c>
      <c r="H85" t="s">
        <v>160</v>
      </c>
      <c r="I85" s="5">
        <v>0</v>
      </c>
      <c r="J85" t="s">
        <v>135</v>
      </c>
      <c r="K85">
        <v>1</v>
      </c>
      <c r="L85">
        <v>7.8918636638010016</v>
      </c>
      <c r="M85">
        <v>17.823287934721023</v>
      </c>
    </row>
    <row r="86" spans="1:13" x14ac:dyDescent="0.3">
      <c r="B86" t="s">
        <v>20</v>
      </c>
      <c r="C86" t="s">
        <v>75</v>
      </c>
      <c r="D86">
        <v>7.969151670951157</v>
      </c>
      <c r="E86" s="5">
        <v>0</v>
      </c>
      <c r="F86" t="s">
        <v>159</v>
      </c>
      <c r="G86" s="6">
        <v>1</v>
      </c>
      <c r="H86" t="s">
        <v>160</v>
      </c>
      <c r="I86" s="5">
        <v>0</v>
      </c>
      <c r="J86" t="s">
        <v>135</v>
      </c>
      <c r="K86">
        <v>1</v>
      </c>
      <c r="L86">
        <v>8.896282675557492</v>
      </c>
      <c r="M86">
        <v>20.091706399140062</v>
      </c>
    </row>
    <row r="87" spans="1:13" x14ac:dyDescent="0.3">
      <c r="C87" t="s">
        <v>76</v>
      </c>
      <c r="D87">
        <v>5.912596401028277</v>
      </c>
      <c r="E87" s="5">
        <v>0</v>
      </c>
      <c r="F87" t="s">
        <v>159</v>
      </c>
      <c r="G87" s="6">
        <v>1</v>
      </c>
      <c r="H87" t="s">
        <v>160</v>
      </c>
      <c r="I87" s="5">
        <v>0</v>
      </c>
      <c r="J87" t="s">
        <v>135</v>
      </c>
      <c r="K87">
        <v>1</v>
      </c>
      <c r="L87">
        <v>6.6004677915426555</v>
      </c>
      <c r="M87">
        <v>14.631556659792903</v>
      </c>
    </row>
    <row r="88" spans="1:13" x14ac:dyDescent="0.3">
      <c r="A88" t="s">
        <v>213</v>
      </c>
      <c r="B88" t="s">
        <v>20</v>
      </c>
      <c r="C88" t="s">
        <v>77</v>
      </c>
      <c r="D88">
        <v>102</v>
      </c>
      <c r="E88" s="5">
        <v>0</v>
      </c>
      <c r="F88" t="s">
        <v>159</v>
      </c>
      <c r="G88" s="6">
        <v>1</v>
      </c>
      <c r="H88" t="s">
        <v>165</v>
      </c>
      <c r="I88" s="5">
        <v>1</v>
      </c>
      <c r="J88" t="s">
        <v>166</v>
      </c>
      <c r="K88">
        <v>2</v>
      </c>
      <c r="L88">
        <v>23.792559380478583</v>
      </c>
      <c r="M88">
        <v>58.973010430246063</v>
      </c>
    </row>
    <row r="89" spans="1:13" x14ac:dyDescent="0.3">
      <c r="C89" t="s">
        <v>75</v>
      </c>
      <c r="D89">
        <v>36.299999999999997</v>
      </c>
      <c r="E89" s="5">
        <v>0</v>
      </c>
      <c r="F89" t="s">
        <v>159</v>
      </c>
      <c r="G89" s="6">
        <v>1</v>
      </c>
      <c r="H89" t="s">
        <v>160</v>
      </c>
      <c r="I89" s="5">
        <v>0</v>
      </c>
      <c r="J89" t="s">
        <v>135</v>
      </c>
      <c r="K89">
        <v>1</v>
      </c>
      <c r="L89">
        <v>8.4673520148173775</v>
      </c>
      <c r="M89">
        <v>17.920874753894235</v>
      </c>
    </row>
    <row r="90" spans="1:13" x14ac:dyDescent="0.3">
      <c r="A90" t="s">
        <v>214</v>
      </c>
      <c r="B90" t="s">
        <v>24</v>
      </c>
      <c r="C90" t="s">
        <v>75</v>
      </c>
      <c r="D90">
        <v>12016.689847009737</v>
      </c>
      <c r="E90" s="5">
        <v>0</v>
      </c>
      <c r="F90" t="s">
        <v>159</v>
      </c>
      <c r="G90" s="6">
        <v>0</v>
      </c>
      <c r="H90" t="s">
        <v>167</v>
      </c>
      <c r="I90" s="5">
        <v>0</v>
      </c>
      <c r="J90" t="s">
        <v>135</v>
      </c>
      <c r="K90">
        <v>0</v>
      </c>
      <c r="L90">
        <v>2.3090628784358906</v>
      </c>
      <c r="M90">
        <v>4.902620855625984</v>
      </c>
    </row>
    <row r="91" spans="1:13" x14ac:dyDescent="0.3">
      <c r="B91" t="s">
        <v>17</v>
      </c>
      <c r="C91" t="s">
        <v>57</v>
      </c>
      <c r="D91">
        <v>166.66666666666669</v>
      </c>
      <c r="E91" s="5">
        <v>0</v>
      </c>
      <c r="F91" t="s">
        <v>130</v>
      </c>
      <c r="G91" s="6">
        <v>1</v>
      </c>
      <c r="H91" t="s">
        <v>145</v>
      </c>
      <c r="I91" s="5">
        <v>0</v>
      </c>
      <c r="J91" t="s">
        <v>135</v>
      </c>
      <c r="K91">
        <v>1</v>
      </c>
      <c r="L91">
        <v>0.63976824486273554</v>
      </c>
      <c r="M91">
        <v>1.6036821223399496</v>
      </c>
    </row>
    <row r="92" spans="1:13" x14ac:dyDescent="0.3">
      <c r="A92" t="s">
        <v>215</v>
      </c>
      <c r="B92" t="s">
        <v>20</v>
      </c>
      <c r="C92" t="s">
        <v>75</v>
      </c>
      <c r="D92" t="s">
        <v>101</v>
      </c>
      <c r="E92" s="5">
        <v>1</v>
      </c>
      <c r="F92" t="s">
        <v>109</v>
      </c>
      <c r="G92" s="6">
        <v>1</v>
      </c>
      <c r="H92" t="s">
        <v>168</v>
      </c>
      <c r="I92" s="5">
        <v>1</v>
      </c>
      <c r="J92" t="s">
        <v>109</v>
      </c>
      <c r="K92">
        <v>3</v>
      </c>
      <c r="L92">
        <v>11.704687993412717</v>
      </c>
      <c r="M92">
        <v>24.186628818751267</v>
      </c>
    </row>
    <row r="93" spans="1:13" x14ac:dyDescent="0.3">
      <c r="A93" t="s">
        <v>216</v>
      </c>
      <c r="B93" t="s">
        <v>169</v>
      </c>
      <c r="C93" t="s">
        <v>74</v>
      </c>
      <c r="D93">
        <v>3</v>
      </c>
      <c r="E93" s="5">
        <v>0</v>
      </c>
      <c r="F93" t="s">
        <v>170</v>
      </c>
      <c r="G93" s="6">
        <v>1</v>
      </c>
      <c r="H93" t="s">
        <v>171</v>
      </c>
      <c r="I93" s="5">
        <v>0</v>
      </c>
      <c r="J93" t="s">
        <v>172</v>
      </c>
      <c r="K93">
        <v>1</v>
      </c>
      <c r="L93">
        <v>3.5114063980238148</v>
      </c>
      <c r="M93">
        <v>6.5814566208807372</v>
      </c>
    </row>
    <row r="94" spans="1:13" x14ac:dyDescent="0.3">
      <c r="A94" t="s">
        <v>217</v>
      </c>
      <c r="B94" t="s">
        <v>24</v>
      </c>
      <c r="C94" t="s">
        <v>77</v>
      </c>
      <c r="D94">
        <v>67819.867549668867</v>
      </c>
      <c r="E94" s="5">
        <v>1</v>
      </c>
      <c r="F94" t="s">
        <v>173</v>
      </c>
      <c r="G94" s="6">
        <v>1</v>
      </c>
      <c r="H94" t="s">
        <v>160</v>
      </c>
      <c r="I94" s="5">
        <v>0</v>
      </c>
      <c r="J94" t="s">
        <v>174</v>
      </c>
      <c r="K94">
        <v>2</v>
      </c>
      <c r="L94">
        <v>1.7652953241791669</v>
      </c>
      <c r="M94">
        <v>4.7031046493178854</v>
      </c>
    </row>
    <row r="95" spans="1:13" x14ac:dyDescent="0.3">
      <c r="B95" t="s">
        <v>20</v>
      </c>
      <c r="C95" t="s">
        <v>77</v>
      </c>
      <c r="D95">
        <v>45456.953642384105</v>
      </c>
      <c r="E95" s="5">
        <v>1</v>
      </c>
      <c r="F95" t="s">
        <v>173</v>
      </c>
      <c r="G95" s="6">
        <v>1</v>
      </c>
      <c r="H95" t="s">
        <v>160</v>
      </c>
      <c r="I95" s="5">
        <v>0</v>
      </c>
      <c r="J95" t="s">
        <v>174</v>
      </c>
      <c r="K95">
        <v>2</v>
      </c>
      <c r="L95">
        <v>1.1832070839354156</v>
      </c>
      <c r="M95">
        <v>3.1523035615301516</v>
      </c>
    </row>
    <row r="96" spans="1:13" x14ac:dyDescent="0.3">
      <c r="A96" s="7" t="s">
        <v>218</v>
      </c>
      <c r="B96" t="s">
        <v>24</v>
      </c>
      <c r="C96" t="s">
        <v>77</v>
      </c>
      <c r="D96">
        <v>1460</v>
      </c>
      <c r="E96" s="5">
        <v>0</v>
      </c>
      <c r="F96" t="s">
        <v>159</v>
      </c>
      <c r="G96" s="6">
        <v>0</v>
      </c>
      <c r="H96" t="s">
        <v>175</v>
      </c>
      <c r="I96" s="5">
        <v>0</v>
      </c>
      <c r="J96" t="s">
        <v>172</v>
      </c>
      <c r="K96">
        <v>0</v>
      </c>
      <c r="L96">
        <v>1.1208739649995125</v>
      </c>
      <c r="M96">
        <v>2.9862354949247836</v>
      </c>
    </row>
    <row r="97" spans="1:14" x14ac:dyDescent="0.3">
      <c r="A97" t="s">
        <v>219</v>
      </c>
      <c r="B97" t="s">
        <v>17</v>
      </c>
      <c r="C97" t="s">
        <v>52</v>
      </c>
      <c r="D97">
        <v>2383.9397741530738</v>
      </c>
      <c r="E97" s="5">
        <v>0</v>
      </c>
      <c r="F97" t="s">
        <v>176</v>
      </c>
      <c r="G97" s="6">
        <v>0</v>
      </c>
      <c r="H97" t="s">
        <v>177</v>
      </c>
      <c r="I97" s="5">
        <v>0</v>
      </c>
      <c r="J97" t="s">
        <v>135</v>
      </c>
      <c r="K97">
        <v>0</v>
      </c>
      <c r="L97">
        <v>4.4580974107448386</v>
      </c>
      <c r="M97">
        <v>16.618992953199449</v>
      </c>
    </row>
    <row r="98" spans="1:14" x14ac:dyDescent="0.3">
      <c r="B98" t="s">
        <v>20</v>
      </c>
      <c r="C98" t="s">
        <v>52</v>
      </c>
      <c r="D98">
        <v>1982.4341279799246</v>
      </c>
      <c r="E98" s="5">
        <v>0</v>
      </c>
      <c r="F98" t="s">
        <v>176</v>
      </c>
      <c r="G98" s="6">
        <v>0</v>
      </c>
      <c r="H98" t="s">
        <v>178</v>
      </c>
      <c r="I98" s="5">
        <v>0</v>
      </c>
      <c r="J98" t="s">
        <v>135</v>
      </c>
      <c r="K98">
        <v>0</v>
      </c>
      <c r="L98">
        <v>3.6044256872362266</v>
      </c>
      <c r="M98">
        <v>13.436656846513769</v>
      </c>
    </row>
    <row r="99" spans="1:14" x14ac:dyDescent="0.3">
      <c r="A99" t="s">
        <v>220</v>
      </c>
      <c r="B99" t="s">
        <v>20</v>
      </c>
      <c r="C99" t="s">
        <v>67</v>
      </c>
      <c r="D99">
        <v>750</v>
      </c>
      <c r="E99" s="5">
        <v>0</v>
      </c>
      <c r="F99" t="s">
        <v>176</v>
      </c>
      <c r="G99" s="6">
        <v>1</v>
      </c>
      <c r="H99" t="s">
        <v>179</v>
      </c>
      <c r="I99" s="5">
        <v>0</v>
      </c>
      <c r="J99" t="s">
        <v>135</v>
      </c>
      <c r="K99">
        <v>1</v>
      </c>
      <c r="L99">
        <v>1.495730470799771</v>
      </c>
      <c r="M99">
        <v>6.7843829134630704</v>
      </c>
    </row>
    <row r="100" spans="1:14" x14ac:dyDescent="0.3">
      <c r="A100" t="s">
        <v>221</v>
      </c>
      <c r="B100" t="s">
        <v>27</v>
      </c>
      <c r="C100" t="s">
        <v>52</v>
      </c>
      <c r="D100" t="s">
        <v>101</v>
      </c>
      <c r="E100" s="5">
        <v>0</v>
      </c>
      <c r="F100" t="s">
        <v>114</v>
      </c>
      <c r="G100" s="6">
        <v>0</v>
      </c>
      <c r="H100" t="s">
        <v>180</v>
      </c>
      <c r="I100" s="5">
        <v>0</v>
      </c>
      <c r="J100" t="s">
        <v>135</v>
      </c>
      <c r="K100">
        <v>0</v>
      </c>
      <c r="L100">
        <v>0.59056786487276991</v>
      </c>
      <c r="M100">
        <v>1.9555679906446455</v>
      </c>
      <c r="N100" t="s">
        <v>48</v>
      </c>
    </row>
    <row r="101" spans="1:14" x14ac:dyDescent="0.3">
      <c r="B101" t="s">
        <v>20</v>
      </c>
      <c r="C101" t="s">
        <v>52</v>
      </c>
      <c r="D101" t="s">
        <v>101</v>
      </c>
      <c r="E101" s="5">
        <v>0</v>
      </c>
      <c r="F101" t="s">
        <v>114</v>
      </c>
      <c r="G101" s="6">
        <v>0</v>
      </c>
      <c r="H101" t="s">
        <v>180</v>
      </c>
      <c r="I101" s="5">
        <v>0</v>
      </c>
      <c r="J101" t="s">
        <v>135</v>
      </c>
      <c r="K101">
        <v>0</v>
      </c>
      <c r="L101">
        <v>1.7294530564492545</v>
      </c>
      <c r="M101">
        <v>5.7267982897161707</v>
      </c>
      <c r="N101" t="s">
        <v>48</v>
      </c>
    </row>
    <row r="102" spans="1:14" x14ac:dyDescent="0.3">
      <c r="A102" t="s">
        <v>222</v>
      </c>
      <c r="B102" t="s">
        <v>20</v>
      </c>
      <c r="C102" t="s">
        <v>52</v>
      </c>
      <c r="D102" t="s">
        <v>101</v>
      </c>
      <c r="E102" s="5">
        <v>0</v>
      </c>
      <c r="F102" t="s">
        <v>114</v>
      </c>
      <c r="G102" s="6">
        <v>0</v>
      </c>
      <c r="H102" t="s">
        <v>180</v>
      </c>
      <c r="I102" s="5">
        <v>0</v>
      </c>
      <c r="J102" t="s">
        <v>135</v>
      </c>
      <c r="K102">
        <v>0</v>
      </c>
      <c r="L102">
        <v>1.9309684305955639</v>
      </c>
      <c r="M102">
        <v>6.3940831840410608</v>
      </c>
      <c r="N102" t="s">
        <v>48</v>
      </c>
    </row>
    <row r="103" spans="1:14" x14ac:dyDescent="0.3">
      <c r="A103" t="s">
        <v>223</v>
      </c>
      <c r="B103" t="s">
        <v>20</v>
      </c>
      <c r="C103" t="s">
        <v>52</v>
      </c>
      <c r="D103" t="s">
        <v>101</v>
      </c>
      <c r="E103" s="5">
        <v>0</v>
      </c>
      <c r="F103" t="s">
        <v>114</v>
      </c>
      <c r="G103" s="6">
        <v>0</v>
      </c>
      <c r="H103" t="s">
        <v>180</v>
      </c>
      <c r="I103" s="5">
        <v>0</v>
      </c>
      <c r="J103" t="s">
        <v>135</v>
      </c>
      <c r="K103">
        <v>0</v>
      </c>
      <c r="L103">
        <v>4.0348594072146113</v>
      </c>
      <c r="M103">
        <v>13.360770832324604</v>
      </c>
      <c r="N103" t="s">
        <v>48</v>
      </c>
    </row>
    <row r="104" spans="1:14" x14ac:dyDescent="0.3">
      <c r="B104" t="s">
        <v>20</v>
      </c>
      <c r="C104" t="s">
        <v>52</v>
      </c>
      <c r="D104" t="s">
        <v>101</v>
      </c>
      <c r="E104" s="5">
        <v>0</v>
      </c>
      <c r="F104" t="s">
        <v>114</v>
      </c>
      <c r="G104" s="6">
        <v>0</v>
      </c>
      <c r="H104" t="s">
        <v>180</v>
      </c>
      <c r="I104" s="5">
        <v>0</v>
      </c>
      <c r="J104" t="s">
        <v>135</v>
      </c>
      <c r="K104">
        <v>0</v>
      </c>
      <c r="L104">
        <v>5.7640848674494451</v>
      </c>
      <c r="M104">
        <v>19.086815474749436</v>
      </c>
      <c r="N104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1" sqref="F1"/>
    </sheetView>
  </sheetViews>
  <sheetFormatPr defaultRowHeight="14" x14ac:dyDescent="0.3"/>
  <cols>
    <col min="1" max="1" width="29.4140625" bestFit="1" customWidth="1"/>
    <col min="2" max="2" width="8.5" bestFit="1" customWidth="1"/>
    <col min="3" max="3" width="10.5" bestFit="1" customWidth="1"/>
    <col min="4" max="4" width="11.9140625" bestFit="1" customWidth="1"/>
    <col min="5" max="5" width="40.5" bestFit="1" customWidth="1"/>
    <col min="6" max="6" width="52.9140625" bestFit="1" customWidth="1"/>
  </cols>
  <sheetData>
    <row r="1" spans="1:6" x14ac:dyDescent="0.3">
      <c r="A1" t="s">
        <v>183</v>
      </c>
      <c r="B1" t="s">
        <v>0</v>
      </c>
      <c r="C1" t="s">
        <v>1</v>
      </c>
      <c r="D1" t="s">
        <v>78</v>
      </c>
      <c r="E1" t="s">
        <v>8</v>
      </c>
      <c r="F1" t="s">
        <v>81</v>
      </c>
    </row>
    <row r="2" spans="1:6" x14ac:dyDescent="0.3">
      <c r="A2" s="7" t="s">
        <v>215</v>
      </c>
      <c r="B2" t="s">
        <v>79</v>
      </c>
      <c r="C2" t="s">
        <v>75</v>
      </c>
      <c r="D2">
        <v>50</v>
      </c>
      <c r="E2" s="4">
        <v>58.523439967063581</v>
      </c>
      <c r="F2">
        <v>120.93314409375633</v>
      </c>
    </row>
    <row r="3" spans="1:6" x14ac:dyDescent="0.3">
      <c r="A3" t="s">
        <v>213</v>
      </c>
      <c r="B3" t="s">
        <v>20</v>
      </c>
      <c r="C3" t="s">
        <v>80</v>
      </c>
      <c r="D3">
        <v>234</v>
      </c>
      <c r="E3" s="4">
        <v>54.582930343450862</v>
      </c>
      <c r="F3">
        <v>95.132816069601532</v>
      </c>
    </row>
    <row r="4" spans="1:6" x14ac:dyDescent="0.3">
      <c r="B4" t="s">
        <v>20</v>
      </c>
      <c r="D4">
        <v>1086</v>
      </c>
      <c r="E4" s="4">
        <v>253.32077928627194</v>
      </c>
      <c r="F4">
        <v>441.51383868199679</v>
      </c>
    </row>
    <row r="5" spans="1:6" x14ac:dyDescent="0.3">
      <c r="A5" t="s">
        <v>214</v>
      </c>
      <c r="B5" t="s">
        <v>20</v>
      </c>
      <c r="C5" t="s">
        <v>57</v>
      </c>
      <c r="D5">
        <v>69.444444444444443</v>
      </c>
      <c r="E5" s="4">
        <v>3.9985515303920969</v>
      </c>
      <c r="F5">
        <v>10.023013264624684</v>
      </c>
    </row>
    <row r="6" spans="1:6" x14ac:dyDescent="0.3">
      <c r="A6" t="s">
        <v>218</v>
      </c>
      <c r="B6" t="s">
        <v>20</v>
      </c>
      <c r="C6" t="s">
        <v>77</v>
      </c>
      <c r="D6">
        <v>1668</v>
      </c>
      <c r="E6" s="4">
        <v>320.1400297293128</v>
      </c>
      <c r="F6">
        <v>852.9179461531744</v>
      </c>
    </row>
    <row r="7" spans="1:6" x14ac:dyDescent="0.3">
      <c r="A7" t="s">
        <v>220</v>
      </c>
      <c r="B7" t="s">
        <v>20</v>
      </c>
      <c r="C7" t="s">
        <v>67</v>
      </c>
      <c r="D7">
        <v>5000</v>
      </c>
      <c r="E7" s="4">
        <v>9.9715364719984745</v>
      </c>
      <c r="F7">
        <v>45.229219423087144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Mallory, Adrian</dc:creator>
  <cp:lastModifiedBy>Mallory, Adrian</cp:lastModifiedBy>
  <dcterms:created xsi:type="dcterms:W3CDTF">2020-09-30T12:52:06Z</dcterms:created>
  <dcterms:modified xsi:type="dcterms:W3CDTF">2020-10-01T09:46:39Z</dcterms:modified>
</cp:coreProperties>
</file>