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222082\Desktop\"/>
    </mc:Choice>
  </mc:AlternateContent>
  <bookViews>
    <workbookView xWindow="0" yWindow="0" windowWidth="14250" windowHeight="8295"/>
  </bookViews>
  <sheets>
    <sheet name="Aerodynamic Analysis" sheetId="1" r:id="rId1"/>
    <sheet name="Body Drag Inclusion" sheetId="2" r:id="rId2"/>
    <sheet name="Validation-NACA24300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3" l="1"/>
  <c r="F28" i="2" l="1"/>
  <c r="F29" i="2"/>
  <c r="F30" i="2"/>
  <c r="F31" i="2"/>
  <c r="F32" i="2"/>
  <c r="F27" i="2"/>
  <c r="E31" i="2"/>
  <c r="E32" i="2"/>
  <c r="E30" i="2"/>
  <c r="E28" i="2"/>
  <c r="E29" i="2"/>
  <c r="E27" i="2"/>
  <c r="H113" i="1"/>
  <c r="H111" i="1"/>
  <c r="H112" i="1"/>
  <c r="H114" i="1"/>
  <c r="H115" i="1"/>
  <c r="H116" i="1"/>
  <c r="H117" i="1"/>
  <c r="H118" i="1"/>
  <c r="H94" i="1"/>
  <c r="I68" i="1"/>
  <c r="I69" i="1"/>
  <c r="I70" i="1"/>
  <c r="I71" i="1"/>
  <c r="I72" i="1"/>
  <c r="I67" i="1"/>
  <c r="I32" i="1"/>
  <c r="I31" i="1"/>
  <c r="H21" i="1"/>
  <c r="I103" i="1"/>
  <c r="I104" i="1"/>
  <c r="I105" i="1"/>
  <c r="I106" i="1"/>
  <c r="I107" i="1"/>
  <c r="I102" i="1"/>
  <c r="H95" i="1"/>
  <c r="H96" i="1"/>
  <c r="H97" i="1"/>
  <c r="H98" i="1"/>
  <c r="A89" i="1"/>
  <c r="A88" i="1"/>
  <c r="A87" i="1"/>
  <c r="B80" i="1"/>
  <c r="H59" i="1"/>
  <c r="H60" i="1"/>
  <c r="H61" i="1"/>
  <c r="H62" i="1"/>
  <c r="H63" i="1"/>
  <c r="H58" i="1"/>
  <c r="B44" i="1"/>
  <c r="I35" i="1"/>
  <c r="H25" i="1"/>
  <c r="H26" i="1"/>
  <c r="H27" i="1"/>
  <c r="H24" i="1"/>
  <c r="H23" i="1"/>
  <c r="H22" i="1"/>
  <c r="I33" i="1"/>
  <c r="I34" i="1"/>
  <c r="I36" i="1"/>
  <c r="B7" i="1"/>
</calcChain>
</file>

<file path=xl/sharedStrings.xml><?xml version="1.0" encoding="utf-8"?>
<sst xmlns="http://schemas.openxmlformats.org/spreadsheetml/2006/main" count="198" uniqueCount="76">
  <si>
    <t>Wing A</t>
  </si>
  <si>
    <t xml:space="preserve">Sref </t>
  </si>
  <si>
    <t>Bref</t>
  </si>
  <si>
    <t>Cref</t>
  </si>
  <si>
    <r>
      <rPr>
        <sz val="11"/>
        <color theme="1"/>
        <rFont val="Arial"/>
        <family val="2"/>
      </rPr>
      <t>ρ</t>
    </r>
    <r>
      <rPr>
        <sz val="11"/>
        <color theme="1"/>
        <rFont val="Calibri"/>
        <family val="2"/>
      </rPr>
      <t xml:space="preserve"> (kg/m</t>
    </r>
    <r>
      <rPr>
        <sz val="11"/>
        <color theme="1"/>
        <rFont val="Arial"/>
        <family val="2"/>
      </rPr>
      <t>³)</t>
    </r>
  </si>
  <si>
    <t>μ (kg/ms)</t>
  </si>
  <si>
    <t>W (N)</t>
  </si>
  <si>
    <t>x</t>
  </si>
  <si>
    <t>y</t>
  </si>
  <si>
    <t>Chord</t>
  </si>
  <si>
    <t>λ [deg]</t>
  </si>
  <si>
    <t>wing dimension</t>
  </si>
  <si>
    <t>UNTRIM</t>
  </si>
  <si>
    <t>V</t>
  </si>
  <si>
    <t>RE</t>
  </si>
  <si>
    <t>AoA</t>
  </si>
  <si>
    <t>A0</t>
  </si>
  <si>
    <t>CL</t>
  </si>
  <si>
    <t>Cdi</t>
  </si>
  <si>
    <t>Cdpro</t>
  </si>
  <si>
    <t>Cdtot</t>
  </si>
  <si>
    <t>CL/CD</t>
  </si>
  <si>
    <t>TRIM</t>
  </si>
  <si>
    <t>ϵint</t>
  </si>
  <si>
    <t>ϵtip</t>
  </si>
  <si>
    <t>CM,add</t>
  </si>
  <si>
    <t>CM,0</t>
  </si>
  <si>
    <t>CM,tot</t>
  </si>
  <si>
    <t>Wing B</t>
  </si>
  <si>
    <t>Wing C</t>
  </si>
  <si>
    <t xml:space="preserve">Falcon </t>
  </si>
  <si>
    <t>WTD</t>
  </si>
  <si>
    <t>Wing</t>
  </si>
  <si>
    <t>V (m/s)</t>
  </si>
  <si>
    <t>b (m)</t>
  </si>
  <si>
    <t>D total</t>
  </si>
  <si>
    <t>L/D</t>
  </si>
  <si>
    <t>A</t>
  </si>
  <si>
    <t>C</t>
  </si>
  <si>
    <t>Optimum L/D</t>
  </si>
  <si>
    <t>S (m²)</t>
  </si>
  <si>
    <t>Swet (m²)</t>
  </si>
  <si>
    <t>B</t>
  </si>
  <si>
    <t>D</t>
  </si>
  <si>
    <t>E</t>
  </si>
  <si>
    <t>F</t>
  </si>
  <si>
    <t>G</t>
  </si>
  <si>
    <t>H</t>
  </si>
  <si>
    <t>CD, body</t>
  </si>
  <si>
    <t>CD</t>
  </si>
  <si>
    <t>CD,tot</t>
  </si>
  <si>
    <t>Body drag inclusion</t>
  </si>
  <si>
    <t>Drag (N)</t>
  </si>
  <si>
    <t>D [N]</t>
  </si>
  <si>
    <t>g (m/s2)</t>
  </si>
  <si>
    <r>
      <t xml:space="preserve"> </t>
    </r>
    <r>
      <rPr>
        <sz val="11"/>
        <color theme="1"/>
        <rFont val="Arial"/>
        <family val="2"/>
      </rPr>
      <t>μ</t>
    </r>
    <r>
      <rPr>
        <sz val="11"/>
        <color theme="1"/>
        <rFont val="Calibri"/>
        <family val="2"/>
      </rPr>
      <t xml:space="preserve"> (kg/m/s)</t>
    </r>
  </si>
  <si>
    <t>ρ (kg/m3)</t>
  </si>
  <si>
    <t>MAC</t>
  </si>
  <si>
    <t>MAC(exp)</t>
  </si>
  <si>
    <t>Xnp (AVL)</t>
  </si>
  <si>
    <t>Alpha_CL0</t>
  </si>
  <si>
    <t>Cma</t>
  </si>
  <si>
    <t>Cla</t>
  </si>
  <si>
    <t>Xac2</t>
  </si>
  <si>
    <t>Xac(exp)</t>
  </si>
  <si>
    <t>EXP W.T</t>
  </si>
  <si>
    <t>Alpha</t>
  </si>
  <si>
    <t>CM</t>
  </si>
  <si>
    <t>Quasi 3D</t>
  </si>
  <si>
    <t>when CL=0</t>
  </si>
  <si>
    <t>CL (Avl)</t>
  </si>
  <si>
    <t>Cdind</t>
  </si>
  <si>
    <t>Cdtotal</t>
  </si>
  <si>
    <t>CM1</t>
  </si>
  <si>
    <t>CM2</t>
  </si>
  <si>
    <t>Cmacw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</si>
</sst>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0.0000"/>
    <numFmt numFmtId="169" formatCode="0.000"/>
  </numFmts>
  <fonts count="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7" xfId="0" applyBorder="1"/>
    <xf numFmtId="0" fontId="0" fillId="0" borderId="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0" xfId="0" applyBorder="1"/>
    <xf numFmtId="0" fontId="0" fillId="0" borderId="15" xfId="0" applyBorder="1"/>
    <xf numFmtId="0" fontId="0" fillId="0" borderId="16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" fontId="0" fillId="0" borderId="13" xfId="0" applyNumberFormat="1" applyBorder="1"/>
    <xf numFmtId="2" fontId="0" fillId="0" borderId="16" xfId="0" applyNumberFormat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21" xfId="0" applyNumberFormat="1" applyBorder="1"/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8" fontId="0" fillId="0" borderId="17" xfId="0" applyNumberFormat="1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0" fontId="0" fillId="0" borderId="7" xfId="0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0" borderId="13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0" xfId="0" applyFill="1"/>
    <xf numFmtId="2" fontId="0" fillId="0" borderId="13" xfId="0" applyNumberFormat="1" applyFill="1" applyBorder="1"/>
    <xf numFmtId="169" fontId="0" fillId="0" borderId="0" xfId="0" applyNumberFormat="1" applyAlignment="1">
      <alignment horizontal="center"/>
    </xf>
    <xf numFmtId="169" fontId="0" fillId="0" borderId="9" xfId="0" applyNumberFormat="1" applyBorder="1" applyAlignment="1">
      <alignment horizontal="center" vertical="center" wrapText="1"/>
    </xf>
    <xf numFmtId="169" fontId="0" fillId="0" borderId="12" xfId="0" applyNumberFormat="1" applyBorder="1" applyAlignment="1">
      <alignment horizontal="center" vertical="center" wrapText="1"/>
    </xf>
    <xf numFmtId="169" fontId="0" fillId="0" borderId="12" xfId="0" applyNumberFormat="1" applyBorder="1" applyAlignment="1">
      <alignment horizontal="center" vertical="center"/>
    </xf>
    <xf numFmtId="169" fontId="0" fillId="0" borderId="15" xfId="0" applyNumberFormat="1" applyBorder="1" applyAlignment="1">
      <alignment horizontal="center" vertical="center"/>
    </xf>
    <xf numFmtId="169" fontId="0" fillId="0" borderId="20" xfId="0" applyNumberFormat="1" applyBorder="1" applyAlignment="1">
      <alignment horizontal="center" vertical="center" wrapText="1"/>
    </xf>
    <xf numFmtId="169" fontId="0" fillId="0" borderId="15" xfId="0" applyNumberFormat="1" applyBorder="1" applyAlignment="1">
      <alignment horizontal="center" vertical="center" wrapText="1"/>
    </xf>
    <xf numFmtId="169" fontId="0" fillId="0" borderId="26" xfId="0" applyNumberFormat="1" applyBorder="1" applyAlignment="1">
      <alignment horizontal="center" vertical="center" wrapText="1"/>
    </xf>
    <xf numFmtId="169" fontId="0" fillId="0" borderId="20" xfId="0" applyNumberFormat="1" applyBorder="1" applyAlignment="1">
      <alignment horizontal="center" vertical="center"/>
    </xf>
    <xf numFmtId="169" fontId="0" fillId="0" borderId="9" xfId="0" applyNumberFormat="1" applyBorder="1" applyAlignment="1">
      <alignment horizontal="center" vertical="center"/>
    </xf>
    <xf numFmtId="169" fontId="0" fillId="0" borderId="26" xfId="0" applyNumberFormat="1" applyBorder="1" applyAlignment="1">
      <alignment horizontal="center" vertical="center"/>
    </xf>
    <xf numFmtId="168" fontId="0" fillId="0" borderId="13" xfId="0" applyNumberFormat="1" applyBorder="1" applyAlignment="1">
      <alignment horizontal="center" wrapText="1"/>
    </xf>
    <xf numFmtId="168" fontId="0" fillId="0" borderId="10" xfId="0" applyNumberFormat="1" applyFill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168" fontId="0" fillId="0" borderId="27" xfId="0" applyNumberFormat="1" applyBorder="1" applyAlignment="1">
      <alignment horizontal="center"/>
    </xf>
    <xf numFmtId="168" fontId="0" fillId="0" borderId="28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30" xfId="0" applyBorder="1"/>
    <xf numFmtId="0" fontId="0" fillId="0" borderId="29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2" fillId="0" borderId="33" xfId="0" applyFont="1" applyBorder="1"/>
    <xf numFmtId="0" fontId="0" fillId="0" borderId="34" xfId="0" applyBorder="1"/>
    <xf numFmtId="0" fontId="0" fillId="0" borderId="23" xfId="0" applyBorder="1"/>
    <xf numFmtId="0" fontId="0" fillId="0" borderId="24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/>
    <xf numFmtId="0" fontId="0" fillId="2" borderId="4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1227034120735"/>
          <c:y val="0.15927456984543598"/>
          <c:w val="0.81394641294838144"/>
          <c:h val="0.78979950422863809"/>
        </c:manualLayout>
      </c:layout>
      <c:scatterChart>
        <c:scatterStyle val="lineMarker"/>
        <c:varyColors val="0"/>
        <c:ser>
          <c:idx val="0"/>
          <c:order val="0"/>
          <c:tx>
            <c:v>Wing A</c:v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'Aerodynamic Analysis'!$B$11:$B$17</c:f>
              <c:numCache>
                <c:formatCode>0.0000</c:formatCode>
                <c:ptCount val="7"/>
                <c:pt idx="0">
                  <c:v>0</c:v>
                </c:pt>
                <c:pt idx="1">
                  <c:v>0.204958</c:v>
                </c:pt>
                <c:pt idx="2">
                  <c:v>0.505</c:v>
                </c:pt>
                <c:pt idx="3">
                  <c:v>0.505</c:v>
                </c:pt>
                <c:pt idx="4">
                  <c:v>0.204958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'Aerodynamic Analysis'!$A$11:$A$17</c:f>
              <c:numCache>
                <c:formatCode>0.0000</c:formatCode>
                <c:ptCount val="7"/>
                <c:pt idx="0">
                  <c:v>0.112523</c:v>
                </c:pt>
                <c:pt idx="1">
                  <c:v>4.5927999999999997E-2</c:v>
                </c:pt>
                <c:pt idx="2">
                  <c:v>6.6908999999999996E-2</c:v>
                </c:pt>
                <c:pt idx="3">
                  <c:v>0.132356</c:v>
                </c:pt>
                <c:pt idx="4">
                  <c:v>0.20691099999999998</c:v>
                </c:pt>
                <c:pt idx="5">
                  <c:v>0.264685</c:v>
                </c:pt>
                <c:pt idx="6">
                  <c:v>0.112523</c:v>
                </c:pt>
              </c:numCache>
            </c:numRef>
          </c:yVal>
          <c:smooth val="0"/>
        </c:ser>
        <c:ser>
          <c:idx val="1"/>
          <c:order val="1"/>
          <c:tx>
            <c:v>Wing B</c:v>
          </c:tx>
          <c:spPr>
            <a:ln w="1270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'Aerodynamic Analysis'!$B$48:$B$54</c:f>
              <c:numCache>
                <c:formatCode>0.0000</c:formatCode>
                <c:ptCount val="7"/>
                <c:pt idx="0">
                  <c:v>0</c:v>
                </c:pt>
                <c:pt idx="1">
                  <c:v>0.182805</c:v>
                </c:pt>
                <c:pt idx="2">
                  <c:v>0.45400000000000001</c:v>
                </c:pt>
                <c:pt idx="3">
                  <c:v>0.45400000000000001</c:v>
                </c:pt>
                <c:pt idx="4">
                  <c:v>0.182805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'Aerodynamic Analysis'!$A$48:$A$54</c:f>
              <c:numCache>
                <c:formatCode>0.0000</c:formatCode>
                <c:ptCount val="7"/>
                <c:pt idx="0">
                  <c:v>0.112523</c:v>
                </c:pt>
                <c:pt idx="1">
                  <c:v>6.9800000000000001E-3</c:v>
                </c:pt>
                <c:pt idx="2">
                  <c:v>0.16355500000000001</c:v>
                </c:pt>
                <c:pt idx="3">
                  <c:v>0.23073100000000002</c:v>
                </c:pt>
                <c:pt idx="4">
                  <c:v>0.17144300000000001</c:v>
                </c:pt>
                <c:pt idx="5">
                  <c:v>0.264685</c:v>
                </c:pt>
                <c:pt idx="6">
                  <c:v>0.112523</c:v>
                </c:pt>
              </c:numCache>
            </c:numRef>
          </c:yVal>
          <c:smooth val="0"/>
        </c:ser>
        <c:ser>
          <c:idx val="2"/>
          <c:order val="2"/>
          <c:tx>
            <c:v>Wing C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'Aerodynamic Analysis'!$B$84:$B$90</c:f>
              <c:numCache>
                <c:formatCode>0.0000</c:formatCode>
                <c:ptCount val="7"/>
                <c:pt idx="0">
                  <c:v>0</c:v>
                </c:pt>
                <c:pt idx="1">
                  <c:v>0.16070000000000001</c:v>
                </c:pt>
                <c:pt idx="2">
                  <c:v>0.29749999999999999</c:v>
                </c:pt>
                <c:pt idx="3">
                  <c:v>0.29749999999999999</c:v>
                </c:pt>
                <c:pt idx="4">
                  <c:v>0.16070000000000001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'Aerodynamic Analysis'!$A$84:$A$90</c:f>
              <c:numCache>
                <c:formatCode>0.0000</c:formatCode>
                <c:ptCount val="7"/>
                <c:pt idx="0">
                  <c:v>0.112523</c:v>
                </c:pt>
                <c:pt idx="1">
                  <c:v>0</c:v>
                </c:pt>
                <c:pt idx="2">
                  <c:v>0.16303200000000001</c:v>
                </c:pt>
                <c:pt idx="3">
                  <c:v>0.24399500000000002</c:v>
                </c:pt>
                <c:pt idx="4">
                  <c:v>0.16844500000000001</c:v>
                </c:pt>
                <c:pt idx="5">
                  <c:v>0.264685</c:v>
                </c:pt>
                <c:pt idx="6">
                  <c:v>0.112523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203864"/>
        <c:axId val="751859416"/>
      </c:scatterChart>
      <c:valAx>
        <c:axId val="236203864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Y-axis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1859416"/>
        <c:crosses val="autoZero"/>
        <c:crossBetween val="midCat"/>
      </c:valAx>
      <c:valAx>
        <c:axId val="751859416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X-axis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2038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59492563429571"/>
          <c:y val="3.7037037037037035E-2"/>
          <c:w val="0.85907174103237094"/>
          <c:h val="0.81294765237678623"/>
        </c:manualLayout>
      </c:layout>
      <c:scatterChart>
        <c:scatterStyle val="lineMarker"/>
        <c:varyColors val="0"/>
        <c:ser>
          <c:idx val="6"/>
          <c:order val="6"/>
          <c:tx>
            <c:v>Falcon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0">
                <a:solidFill>
                  <a:srgbClr val="C00000"/>
                </a:solidFill>
              </a:ln>
              <a:effectLst/>
            </c:spPr>
          </c:marker>
          <c:xVal>
            <c:numRef>
              <c:f>'Aerodynamic Analysis'!$B$111:$B$118</c:f>
              <c:numCache>
                <c:formatCode>0.00</c:formatCode>
                <c:ptCount val="8"/>
                <c:pt idx="0">
                  <c:v>6.6</c:v>
                </c:pt>
                <c:pt idx="1">
                  <c:v>8.1999999999999993</c:v>
                </c:pt>
                <c:pt idx="2">
                  <c:v>9.5</c:v>
                </c:pt>
                <c:pt idx="3">
                  <c:v>10.5</c:v>
                </c:pt>
                <c:pt idx="4">
                  <c:v>11.5</c:v>
                </c:pt>
                <c:pt idx="5">
                  <c:v>12.5</c:v>
                </c:pt>
                <c:pt idx="6">
                  <c:v>14.2</c:v>
                </c:pt>
                <c:pt idx="7">
                  <c:v>15.9</c:v>
                </c:pt>
              </c:numCache>
            </c:numRef>
          </c:xVal>
          <c:yVal>
            <c:numRef>
              <c:f>'Aerodynamic Analysis'!$H$111:$H$118</c:f>
              <c:numCache>
                <c:formatCode>0.0000</c:formatCode>
                <c:ptCount val="8"/>
                <c:pt idx="0">
                  <c:v>6.2879527559055113</c:v>
                </c:pt>
                <c:pt idx="1">
                  <c:v>8.5473853211009168</c:v>
                </c:pt>
                <c:pt idx="2">
                  <c:v>9.5392320819112619</c:v>
                </c:pt>
                <c:pt idx="3">
                  <c:v>9.6880242634315419</c:v>
                </c:pt>
                <c:pt idx="4">
                  <c:v>9.7898248686514879</c:v>
                </c:pt>
                <c:pt idx="5">
                  <c:v>9.8763074204946992</c:v>
                </c:pt>
                <c:pt idx="6">
                  <c:v>7.8400981767180919</c:v>
                </c:pt>
                <c:pt idx="7">
                  <c:v>6.9354714640198498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744728"/>
        <c:axId val="751744336"/>
      </c:scatterChart>
      <c:scatterChart>
        <c:scatterStyle val="smoothMarker"/>
        <c:varyColors val="0"/>
        <c:ser>
          <c:idx val="0"/>
          <c:order val="0"/>
          <c:tx>
            <c:v>Wing A (untrim)</c:v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'Aerodynamic Analysis'!$A$21:$A$27</c:f>
              <c:numCache>
                <c:formatCode>0.00</c:formatCode>
                <c:ptCount val="7"/>
                <c:pt idx="0">
                  <c:v>10</c:v>
                </c:pt>
                <c:pt idx="1">
                  <c:v>10.42</c:v>
                </c:pt>
                <c:pt idx="2">
                  <c:v>12</c:v>
                </c:pt>
                <c:pt idx="3">
                  <c:v>15</c:v>
                </c:pt>
                <c:pt idx="4">
                  <c:v>18</c:v>
                </c:pt>
                <c:pt idx="5">
                  <c:v>21</c:v>
                </c:pt>
                <c:pt idx="6">
                  <c:v>24</c:v>
                </c:pt>
              </c:numCache>
            </c:numRef>
          </c:xVal>
          <c:yVal>
            <c:numRef>
              <c:f>'Aerodynamic Analysis'!$L$21:$L$27</c:f>
              <c:numCache>
                <c:formatCode>0.0000</c:formatCode>
                <c:ptCount val="7"/>
                <c:pt idx="0">
                  <c:v>18.685500380593435</c:v>
                </c:pt>
                <c:pt idx="1">
                  <c:v>19.191896567268948</c:v>
                </c:pt>
                <c:pt idx="2">
                  <c:v>19.823966196503406</c:v>
                </c:pt>
                <c:pt idx="3">
                  <c:v>18.40686198061562</c:v>
                </c:pt>
                <c:pt idx="4">
                  <c:v>15.973677982078545</c:v>
                </c:pt>
                <c:pt idx="5">
                  <c:v>13.686473971115676</c:v>
                </c:pt>
                <c:pt idx="6">
                  <c:v>11.721898041722087</c:v>
                </c:pt>
              </c:numCache>
            </c:numRef>
          </c:yVal>
          <c:smooth val="1"/>
        </c:ser>
        <c:ser>
          <c:idx val="1"/>
          <c:order val="1"/>
          <c:tx>
            <c:v>Wing B (untim)</c:v>
          </c:tx>
          <c:spPr>
            <a:ln w="1270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'Aerodynamic Analysis'!$A$58:$A$63</c:f>
              <c:numCache>
                <c:formatCode>General</c:formatCode>
                <c:ptCount val="6"/>
                <c:pt idx="0">
                  <c:v>11</c:v>
                </c:pt>
                <c:pt idx="1">
                  <c:v>13</c:v>
                </c:pt>
                <c:pt idx="2">
                  <c:v>15</c:v>
                </c:pt>
                <c:pt idx="3">
                  <c:v>18</c:v>
                </c:pt>
                <c:pt idx="4">
                  <c:v>21</c:v>
                </c:pt>
                <c:pt idx="5">
                  <c:v>24</c:v>
                </c:pt>
              </c:numCache>
            </c:numRef>
          </c:xVal>
          <c:yVal>
            <c:numRef>
              <c:f>'Aerodynamic Analysis'!$L$58:$L$63</c:f>
              <c:numCache>
                <c:formatCode>0.0000</c:formatCode>
                <c:ptCount val="6"/>
                <c:pt idx="0">
                  <c:v>16.601844553341554</c:v>
                </c:pt>
                <c:pt idx="1">
                  <c:v>18.0355050079026</c:v>
                </c:pt>
                <c:pt idx="2">
                  <c:v>17.433193449099846</c:v>
                </c:pt>
                <c:pt idx="3">
                  <c:v>15.517257677144048</c:v>
                </c:pt>
                <c:pt idx="4">
                  <c:v>13.45549013006009</c:v>
                </c:pt>
                <c:pt idx="5">
                  <c:v>11.656284913098641</c:v>
                </c:pt>
              </c:numCache>
            </c:numRef>
          </c:yVal>
          <c:smooth val="1"/>
        </c:ser>
        <c:ser>
          <c:idx val="2"/>
          <c:order val="2"/>
          <c:tx>
            <c:v>Wing C (untrim)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'Aerodynamic Analysis'!$A$94:$A$98</c:f>
              <c:numCache>
                <c:formatCode>0.00</c:formatCode>
                <c:ptCount val="5"/>
                <c:pt idx="0">
                  <c:v>15.02</c:v>
                </c:pt>
                <c:pt idx="1">
                  <c:v>18</c:v>
                </c:pt>
                <c:pt idx="2">
                  <c:v>20.010000000000002</c:v>
                </c:pt>
                <c:pt idx="3">
                  <c:v>22</c:v>
                </c:pt>
                <c:pt idx="4">
                  <c:v>24</c:v>
                </c:pt>
              </c:numCache>
            </c:numRef>
          </c:xVal>
          <c:yVal>
            <c:numRef>
              <c:f>'Aerodynamic Analysis'!$L$94:$L$98</c:f>
              <c:numCache>
                <c:formatCode>General</c:formatCode>
                <c:ptCount val="5"/>
                <c:pt idx="0">
                  <c:v>13.331919991331658</c:v>
                </c:pt>
                <c:pt idx="1">
                  <c:v>15.051025622736795</c:v>
                </c:pt>
                <c:pt idx="2">
                  <c:v>14.793006650636045</c:v>
                </c:pt>
                <c:pt idx="3">
                  <c:v>14.108460929869743</c:v>
                </c:pt>
                <c:pt idx="4">
                  <c:v>13.286311413664489</c:v>
                </c:pt>
              </c:numCache>
            </c:numRef>
          </c:yVal>
          <c:smooth val="1"/>
        </c:ser>
        <c:ser>
          <c:idx val="3"/>
          <c:order val="3"/>
          <c:tx>
            <c:v>Wing A (trim)</c:v>
          </c:tx>
          <c:spPr>
            <a:ln w="12700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'Aerodynamic Analysis'!$A$31:$A$36</c:f>
              <c:numCache>
                <c:formatCode>0.00</c:formatCode>
                <c:ptCount val="6"/>
                <c:pt idx="0">
                  <c:v>10.42</c:v>
                </c:pt>
                <c:pt idx="1">
                  <c:v>12</c:v>
                </c:pt>
                <c:pt idx="2">
                  <c:v>15</c:v>
                </c:pt>
                <c:pt idx="3">
                  <c:v>18</c:v>
                </c:pt>
                <c:pt idx="4">
                  <c:v>21</c:v>
                </c:pt>
                <c:pt idx="5">
                  <c:v>24</c:v>
                </c:pt>
              </c:numCache>
            </c:numRef>
          </c:xVal>
          <c:yVal>
            <c:numRef>
              <c:f>'Aerodynamic Analysis'!$M$31:$M$36</c:f>
              <c:numCache>
                <c:formatCode>0.0000</c:formatCode>
                <c:ptCount val="6"/>
                <c:pt idx="0">
                  <c:v>14.689679837641856</c:v>
                </c:pt>
                <c:pt idx="1">
                  <c:v>14.059826580269167</c:v>
                </c:pt>
                <c:pt idx="2">
                  <c:v>11.533990824301247</c:v>
                </c:pt>
                <c:pt idx="3">
                  <c:v>8.6391088035362547</c:v>
                </c:pt>
                <c:pt idx="4">
                  <c:v>6.4792143425162738</c:v>
                </c:pt>
                <c:pt idx="5">
                  <c:v>5.068609648316345</c:v>
                </c:pt>
              </c:numCache>
            </c:numRef>
          </c:yVal>
          <c:smooth val="1"/>
        </c:ser>
        <c:ser>
          <c:idx val="4"/>
          <c:order val="4"/>
          <c:tx>
            <c:v>Wing B (trim)</c:v>
          </c:tx>
          <c:spPr>
            <a:ln w="1270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'Aerodynamic Analysis'!$A$67:$A$72</c:f>
              <c:numCache>
                <c:formatCode>0.00</c:formatCode>
                <c:ptCount val="6"/>
                <c:pt idx="0">
                  <c:v>10.53</c:v>
                </c:pt>
                <c:pt idx="1">
                  <c:v>12</c:v>
                </c:pt>
                <c:pt idx="2">
                  <c:v>15</c:v>
                </c:pt>
                <c:pt idx="3">
                  <c:v>18</c:v>
                </c:pt>
                <c:pt idx="4">
                  <c:v>21</c:v>
                </c:pt>
                <c:pt idx="5">
                  <c:v>24</c:v>
                </c:pt>
              </c:numCache>
            </c:numRef>
          </c:xVal>
          <c:yVal>
            <c:numRef>
              <c:f>'Aerodynamic Analysis'!$M$67:$M$72</c:f>
              <c:numCache>
                <c:formatCode>0.0000</c:formatCode>
                <c:ptCount val="6"/>
                <c:pt idx="0">
                  <c:v>14.222970833726952</c:v>
                </c:pt>
                <c:pt idx="1">
                  <c:v>16.004812085868501</c:v>
                </c:pt>
                <c:pt idx="2">
                  <c:v>14.193276789367102</c:v>
                </c:pt>
                <c:pt idx="3">
                  <c:v>11.224734945824121</c:v>
                </c:pt>
                <c:pt idx="4">
                  <c:v>8.7081242984217742</c:v>
                </c:pt>
                <c:pt idx="5">
                  <c:v>6.7445279590749765</c:v>
                </c:pt>
              </c:numCache>
            </c:numRef>
          </c:yVal>
          <c:smooth val="1"/>
        </c:ser>
        <c:ser>
          <c:idx val="5"/>
          <c:order val="5"/>
          <c:tx>
            <c:v>Wing C (trim)</c:v>
          </c:tx>
          <c:spPr>
            <a:ln w="1270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'Aerodynamic Analysis'!$A$102:$A$107</c:f>
              <c:numCache>
                <c:formatCode>0.00</c:formatCode>
                <c:ptCount val="6"/>
                <c:pt idx="0">
                  <c:v>16.22</c:v>
                </c:pt>
                <c:pt idx="1">
                  <c:v>18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24</c:v>
                </c:pt>
              </c:numCache>
            </c:numRef>
          </c:xVal>
          <c:yVal>
            <c:numRef>
              <c:f>'Aerodynamic Analysis'!$M$102:$M$107</c:f>
              <c:numCache>
                <c:formatCode>General</c:formatCode>
                <c:ptCount val="6"/>
                <c:pt idx="0">
                  <c:v>11.629786184205349</c:v>
                </c:pt>
                <c:pt idx="1">
                  <c:v>12.15458046384334</c:v>
                </c:pt>
                <c:pt idx="2">
                  <c:v>11.33524551156202</c:v>
                </c:pt>
                <c:pt idx="3">
                  <c:v>10.781789568909263</c:v>
                </c:pt>
                <c:pt idx="4">
                  <c:v>10.232432954221549</c:v>
                </c:pt>
                <c:pt idx="5">
                  <c:v>9.1095923496606606</c:v>
                </c:pt>
              </c:numCache>
            </c:numRef>
          </c:yVal>
          <c:smooth val="1"/>
        </c:ser>
        <c:ser>
          <c:idx val="7"/>
          <c:order val="7"/>
          <c:tx>
            <c:v>Optimum L/D</c:v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'Aerodynamic Analysis'!$K$111:$K$113</c:f>
              <c:numCache>
                <c:formatCode>0.00</c:formatCode>
                <c:ptCount val="3"/>
                <c:pt idx="0">
                  <c:v>10.42</c:v>
                </c:pt>
                <c:pt idx="1">
                  <c:v>12</c:v>
                </c:pt>
                <c:pt idx="2">
                  <c:v>18</c:v>
                </c:pt>
              </c:numCache>
            </c:numRef>
          </c:xVal>
          <c:yVal>
            <c:numRef>
              <c:f>'Aerodynamic Analysis'!$L$111:$L$113</c:f>
              <c:numCache>
                <c:formatCode>0.0000</c:formatCode>
                <c:ptCount val="3"/>
                <c:pt idx="0">
                  <c:v>14.6896798</c:v>
                </c:pt>
                <c:pt idx="1">
                  <c:v>16.004812099999999</c:v>
                </c:pt>
                <c:pt idx="2">
                  <c:v>12.1545805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744728"/>
        <c:axId val="751744336"/>
      </c:scatterChart>
      <c:valAx>
        <c:axId val="751744728"/>
        <c:scaling>
          <c:orientation val="minMax"/>
          <c:max val="19"/>
          <c:min val="6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Speed V (m/s)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1744336"/>
        <c:crosses val="autoZero"/>
        <c:crossBetween val="midCat"/>
        <c:majorUnit val="1"/>
        <c:minorUnit val="0.5"/>
      </c:valAx>
      <c:valAx>
        <c:axId val="751744336"/>
        <c:scaling>
          <c:orientation val="minMax"/>
          <c:max val="20"/>
          <c:min val="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L/D </a:t>
                </a:r>
              </a:p>
            </c:rich>
          </c:tx>
          <c:layout>
            <c:manualLayout>
              <c:xMode val="edge"/>
              <c:yMode val="edge"/>
              <c:x val="8.3333333333333332E-3"/>
              <c:y val="0.403661052785068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17447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0792979002624672"/>
          <c:y val="2.5460775736366282E-2"/>
          <c:w val="0.28373687664041997"/>
          <c:h val="0.398152522601341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12270341207353"/>
          <c:y val="5.5555555555555552E-2"/>
          <c:w val="0.82065507436570417"/>
          <c:h val="0.79905876348789739"/>
        </c:manualLayout>
      </c:layout>
      <c:scatterChart>
        <c:scatterStyle val="smoothMarker"/>
        <c:varyColors val="0"/>
        <c:ser>
          <c:idx val="0"/>
          <c:order val="0"/>
          <c:tx>
            <c:v>Wing A</c:v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'Aerodynamic Analysis'!$A$31:$A$36</c:f>
              <c:numCache>
                <c:formatCode>0.00</c:formatCode>
                <c:ptCount val="6"/>
                <c:pt idx="0">
                  <c:v>10.42</c:v>
                </c:pt>
                <c:pt idx="1">
                  <c:v>12</c:v>
                </c:pt>
                <c:pt idx="2">
                  <c:v>15</c:v>
                </c:pt>
                <c:pt idx="3">
                  <c:v>18</c:v>
                </c:pt>
                <c:pt idx="4">
                  <c:v>21</c:v>
                </c:pt>
                <c:pt idx="5">
                  <c:v>24</c:v>
                </c:pt>
              </c:numCache>
            </c:numRef>
          </c:xVal>
          <c:yVal>
            <c:numRef>
              <c:f>'Aerodynamic Analysis'!$N$31:$N$36</c:f>
              <c:numCache>
                <c:formatCode>0.0000</c:formatCode>
                <c:ptCount val="6"/>
                <c:pt idx="0">
                  <c:v>0.37985058303831859</c:v>
                </c:pt>
                <c:pt idx="1">
                  <c:v>0.39763215305565891</c:v>
                </c:pt>
                <c:pt idx="2">
                  <c:v>0.48471554624428709</c:v>
                </c:pt>
                <c:pt idx="3">
                  <c:v>0.64714157898417013</c:v>
                </c:pt>
                <c:pt idx="4">
                  <c:v>0.86287779895898631</c:v>
                </c:pt>
                <c:pt idx="5">
                  <c:v>1.1029926355758466</c:v>
                </c:pt>
              </c:numCache>
            </c:numRef>
          </c:yVal>
          <c:smooth val="1"/>
        </c:ser>
        <c:ser>
          <c:idx val="1"/>
          <c:order val="1"/>
          <c:tx>
            <c:v>Wing B</c:v>
          </c:tx>
          <c:spPr>
            <a:ln w="1270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'Aerodynamic Analysis'!$A$67:$A$72</c:f>
              <c:numCache>
                <c:formatCode>0.00</c:formatCode>
                <c:ptCount val="6"/>
                <c:pt idx="0">
                  <c:v>10.53</c:v>
                </c:pt>
                <c:pt idx="1">
                  <c:v>12</c:v>
                </c:pt>
                <c:pt idx="2">
                  <c:v>15</c:v>
                </c:pt>
                <c:pt idx="3">
                  <c:v>18</c:v>
                </c:pt>
                <c:pt idx="4">
                  <c:v>21</c:v>
                </c:pt>
                <c:pt idx="5">
                  <c:v>24</c:v>
                </c:pt>
              </c:numCache>
            </c:numRef>
          </c:xVal>
          <c:yVal>
            <c:numRef>
              <c:f>'Aerodynamic Analysis'!$N$67:$N$72</c:f>
              <c:numCache>
                <c:formatCode>0.0000</c:formatCode>
                <c:ptCount val="6"/>
                <c:pt idx="0">
                  <c:v>0.39226360030892371</c:v>
                </c:pt>
                <c:pt idx="1">
                  <c:v>0.34925479678193816</c:v>
                </c:pt>
                <c:pt idx="2">
                  <c:v>0.39383744657104025</c:v>
                </c:pt>
                <c:pt idx="3">
                  <c:v>0.4979975466041201</c:v>
                </c:pt>
                <c:pt idx="4">
                  <c:v>0.6418960761153325</c:v>
                </c:pt>
                <c:pt idx="5">
                  <c:v>0.82879986321901711</c:v>
                </c:pt>
              </c:numCache>
            </c:numRef>
          </c:yVal>
          <c:smooth val="1"/>
        </c:ser>
        <c:ser>
          <c:idx val="2"/>
          <c:order val="2"/>
          <c:tx>
            <c:v>Wing C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'Aerodynamic Analysis'!$A$102:$A$107</c:f>
              <c:numCache>
                <c:formatCode>0.00</c:formatCode>
                <c:ptCount val="6"/>
                <c:pt idx="0">
                  <c:v>16.22</c:v>
                </c:pt>
                <c:pt idx="1">
                  <c:v>18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24</c:v>
                </c:pt>
              </c:numCache>
            </c:numRef>
          </c:xVal>
          <c:yVal>
            <c:numRef>
              <c:f>'Aerodynamic Analysis'!$N$102:$N$107</c:f>
              <c:numCache>
                <c:formatCode>0.0000</c:formatCode>
                <c:ptCount val="6"/>
                <c:pt idx="0">
                  <c:v>0.48087019990880353</c:v>
                </c:pt>
                <c:pt idx="1">
                  <c:v>0.46011428674981808</c:v>
                </c:pt>
                <c:pt idx="2">
                  <c:v>0.4933748889578069</c:v>
                </c:pt>
                <c:pt idx="3">
                  <c:v>0.51870182149334687</c:v>
                </c:pt>
                <c:pt idx="4">
                  <c:v>0.54654649019172752</c:v>
                </c:pt>
                <c:pt idx="5">
                  <c:v>0.61389215551885945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7740912"/>
        <c:axId val="787403112"/>
      </c:scatterChart>
      <c:valAx>
        <c:axId val="617740912"/>
        <c:scaling>
          <c:orientation val="minMax"/>
          <c:max val="19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Speed, V (m/s)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403112"/>
        <c:crosses val="autoZero"/>
        <c:crossBetween val="midCat"/>
        <c:majorUnit val="1"/>
      </c:valAx>
      <c:valAx>
        <c:axId val="787403112"/>
        <c:scaling>
          <c:orientation val="minMax"/>
          <c:max val="0.70000000000000007"/>
          <c:min val="0.3000000000000000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Drag</a:t>
                </a:r>
                <a:r>
                  <a:rPr lang="en-GB" baseline="0"/>
                  <a:t> (N)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3888888888888888E-2"/>
              <c:y val="0.394043088363954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740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15833333333333333"/>
          <c:y val="6.3367235345581807E-2"/>
          <c:w val="0.15633377077865268"/>
          <c:h val="0.234376640419947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70603674540683E-2"/>
          <c:y val="4.1666666666666664E-2"/>
          <c:w val="0.87296062992125989"/>
          <c:h val="0.79442913385826774"/>
        </c:manualLayout>
      </c:layout>
      <c:scatterChart>
        <c:scatterStyle val="lineMarker"/>
        <c:varyColors val="0"/>
        <c:ser>
          <c:idx val="6"/>
          <c:order val="6"/>
          <c:tx>
            <c:v>Falcon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'Body Drag Inclusion'!$I$3:$I$10</c:f>
              <c:numCache>
                <c:formatCode>General</c:formatCode>
                <c:ptCount val="8"/>
                <c:pt idx="0">
                  <c:v>6.6</c:v>
                </c:pt>
                <c:pt idx="1">
                  <c:v>8.1999999999999993</c:v>
                </c:pt>
                <c:pt idx="2">
                  <c:v>9.5</c:v>
                </c:pt>
                <c:pt idx="3">
                  <c:v>10.5</c:v>
                </c:pt>
                <c:pt idx="4">
                  <c:v>11.5</c:v>
                </c:pt>
                <c:pt idx="5">
                  <c:v>12.5</c:v>
                </c:pt>
                <c:pt idx="6">
                  <c:v>14.2</c:v>
                </c:pt>
                <c:pt idx="7">
                  <c:v>15.9</c:v>
                </c:pt>
              </c:numCache>
            </c:numRef>
          </c:xVal>
          <c:yVal>
            <c:numRef>
              <c:f>'Body Drag Inclusion'!$O$3:$O$10</c:f>
              <c:numCache>
                <c:formatCode>0.0000</c:formatCode>
                <c:ptCount val="8"/>
                <c:pt idx="0">
                  <c:v>6.2879527559055113</c:v>
                </c:pt>
                <c:pt idx="1">
                  <c:v>8.5473853211009168</c:v>
                </c:pt>
                <c:pt idx="2">
                  <c:v>9.5392320819112619</c:v>
                </c:pt>
                <c:pt idx="3">
                  <c:v>9.6880242634315419</c:v>
                </c:pt>
                <c:pt idx="4">
                  <c:v>9.7898248686514879</c:v>
                </c:pt>
                <c:pt idx="5">
                  <c:v>9.8763074204946992</c:v>
                </c:pt>
                <c:pt idx="6">
                  <c:v>7.8400981767180919</c:v>
                </c:pt>
                <c:pt idx="7">
                  <c:v>6.9354714640198498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789456"/>
        <c:axId val="663116624"/>
      </c:scatterChart>
      <c:scatterChart>
        <c:scatterStyle val="smoothMarker"/>
        <c:varyColors val="0"/>
        <c:ser>
          <c:idx val="0"/>
          <c:order val="0"/>
          <c:tx>
            <c:v>CD,b = 0.00</c:v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'Body Drag Inclusion'!$B$3:$B$5</c:f>
              <c:numCache>
                <c:formatCode>0.00</c:formatCode>
                <c:ptCount val="3"/>
                <c:pt idx="0">
                  <c:v>10.42</c:v>
                </c:pt>
                <c:pt idx="1">
                  <c:v>12</c:v>
                </c:pt>
                <c:pt idx="2">
                  <c:v>18</c:v>
                </c:pt>
              </c:numCache>
            </c:numRef>
          </c:xVal>
          <c:yVal>
            <c:numRef>
              <c:f>'Body Drag Inclusion'!$F$3:$F$5</c:f>
              <c:numCache>
                <c:formatCode>0.0000</c:formatCode>
                <c:ptCount val="3"/>
                <c:pt idx="0">
                  <c:v>14.6896798</c:v>
                </c:pt>
                <c:pt idx="1">
                  <c:v>16.004812099999999</c:v>
                </c:pt>
                <c:pt idx="2">
                  <c:v>12.1545805</c:v>
                </c:pt>
              </c:numCache>
            </c:numRef>
          </c:yVal>
          <c:smooth val="1"/>
        </c:ser>
        <c:ser>
          <c:idx val="1"/>
          <c:order val="1"/>
          <c:tx>
            <c:v>CD,b = 0.10</c:v>
          </c:tx>
          <c:spPr>
            <a:ln w="12700" cap="rnd">
              <a:solidFill>
                <a:schemeClr val="accent1"/>
              </a:solidFill>
              <a:prstDash val="lgDashDot"/>
              <a:round/>
            </a:ln>
            <a:effectLst/>
          </c:spPr>
          <c:marker>
            <c:symbol val="none"/>
          </c:marker>
          <c:xVal>
            <c:numRef>
              <c:f>'Body Drag Inclusion'!$B$9:$B$11</c:f>
              <c:numCache>
                <c:formatCode>0.00</c:formatCode>
                <c:ptCount val="3"/>
                <c:pt idx="0">
                  <c:v>10.42</c:v>
                </c:pt>
                <c:pt idx="1">
                  <c:v>12</c:v>
                </c:pt>
                <c:pt idx="2">
                  <c:v>18</c:v>
                </c:pt>
              </c:numCache>
            </c:numRef>
          </c:xVal>
          <c:yVal>
            <c:numRef>
              <c:f>'Body Drag Inclusion'!$F$6:$F$8</c:f>
              <c:numCache>
                <c:formatCode>0.0000</c:formatCode>
                <c:ptCount val="3"/>
                <c:pt idx="0">
                  <c:v>13.166777243323935</c:v>
                </c:pt>
                <c:pt idx="1">
                  <c:v>13.888168857618961</c:v>
                </c:pt>
                <c:pt idx="2">
                  <c:v>10.259720013718706</c:v>
                </c:pt>
              </c:numCache>
            </c:numRef>
          </c:yVal>
          <c:smooth val="1"/>
        </c:ser>
        <c:ser>
          <c:idx val="2"/>
          <c:order val="2"/>
          <c:tx>
            <c:v>CD,b = 0.20</c:v>
          </c:tx>
          <c:spPr>
            <a:ln w="1270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'Body Drag Inclusion'!$B$15:$B$17</c:f>
              <c:numCache>
                <c:formatCode>0.00</c:formatCode>
                <c:ptCount val="3"/>
                <c:pt idx="0">
                  <c:v>10.42</c:v>
                </c:pt>
                <c:pt idx="1">
                  <c:v>12</c:v>
                </c:pt>
                <c:pt idx="2">
                  <c:v>18</c:v>
                </c:pt>
              </c:numCache>
            </c:numRef>
          </c:xVal>
          <c:yVal>
            <c:numRef>
              <c:f>'Body Drag Inclusion'!$F$15:$F$17</c:f>
              <c:numCache>
                <c:formatCode>0.0000</c:formatCode>
                <c:ptCount val="3"/>
                <c:pt idx="0">
                  <c:v>10.043332489878543</c:v>
                </c:pt>
                <c:pt idx="1">
                  <c:v>9.9431893498967927</c:v>
                </c:pt>
                <c:pt idx="2">
                  <c:v>6.9904191362352091</c:v>
                </c:pt>
              </c:numCache>
            </c:numRef>
          </c:yVal>
          <c:smooth val="1"/>
        </c:ser>
        <c:ser>
          <c:idx val="3"/>
          <c:order val="3"/>
          <c:tx>
            <c:v>CD,b = 0.30</c:v>
          </c:tx>
          <c:spPr>
            <a:ln w="12700" cap="rnd">
              <a:solidFill>
                <a:schemeClr val="accent1"/>
              </a:solidFill>
              <a:prstDash val="lgDashDotDot"/>
              <a:round/>
            </a:ln>
            <a:effectLst/>
          </c:spPr>
          <c:marker>
            <c:symbol val="none"/>
          </c:marker>
          <c:xVal>
            <c:numRef>
              <c:f>'Body Drag Inclusion'!$B$21:$B$23</c:f>
              <c:numCache>
                <c:formatCode>0.00</c:formatCode>
                <c:ptCount val="3"/>
                <c:pt idx="0">
                  <c:v>10.42</c:v>
                </c:pt>
                <c:pt idx="1">
                  <c:v>12</c:v>
                </c:pt>
                <c:pt idx="2">
                  <c:v>18</c:v>
                </c:pt>
              </c:numCache>
            </c:numRef>
          </c:xVal>
          <c:yVal>
            <c:numRef>
              <c:f>'Body Drag Inclusion'!$F$21:$F$23</c:f>
              <c:numCache>
                <c:formatCode>0.0000</c:formatCode>
                <c:ptCount val="3"/>
                <c:pt idx="0">
                  <c:v>8.6718920690408563</c:v>
                </c:pt>
                <c:pt idx="1">
                  <c:v>8.3600554078367058</c:v>
                </c:pt>
                <c:pt idx="2">
                  <c:v>5.7655984440979102</c:v>
                </c:pt>
              </c:numCache>
            </c:numRef>
          </c:yVal>
          <c:smooth val="1"/>
        </c:ser>
        <c:ser>
          <c:idx val="4"/>
          <c:order val="4"/>
          <c:tx>
            <c:v>CD,b = 0.40</c:v>
          </c:tx>
          <c:spPr>
            <a:ln w="1270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'Body Drag Inclusion'!$B$27:$B$29</c:f>
              <c:numCache>
                <c:formatCode>0.00</c:formatCode>
                <c:ptCount val="3"/>
                <c:pt idx="0">
                  <c:v>10.42</c:v>
                </c:pt>
                <c:pt idx="1">
                  <c:v>12</c:v>
                </c:pt>
                <c:pt idx="2">
                  <c:v>18</c:v>
                </c:pt>
              </c:numCache>
            </c:numRef>
          </c:xVal>
          <c:yVal>
            <c:numRef>
              <c:f>'Body Drag Inclusion'!$F$27:$F$29</c:f>
              <c:numCache>
                <c:formatCode>0.0000</c:formatCode>
                <c:ptCount val="3"/>
                <c:pt idx="0">
                  <c:v>7.629998077662437</c:v>
                </c:pt>
                <c:pt idx="1">
                  <c:v>7.2118065570618208</c:v>
                </c:pt>
                <c:pt idx="2">
                  <c:v>4.9059979425402185</c:v>
                </c:pt>
              </c:numCache>
            </c:numRef>
          </c:yVal>
          <c:smooth val="1"/>
        </c:ser>
        <c:ser>
          <c:idx val="5"/>
          <c:order val="5"/>
          <c:tx>
            <c:v>CD,b = 0.50</c:v>
          </c:tx>
          <c:spPr>
            <a:ln w="1270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'Body Drag Inclusion'!$B$33:$B$35</c:f>
              <c:numCache>
                <c:formatCode>0.00</c:formatCode>
                <c:ptCount val="3"/>
                <c:pt idx="0">
                  <c:v>10.42</c:v>
                </c:pt>
                <c:pt idx="1">
                  <c:v>12</c:v>
                </c:pt>
                <c:pt idx="2">
                  <c:v>18</c:v>
                </c:pt>
              </c:numCache>
            </c:numRef>
          </c:xVal>
          <c:yVal>
            <c:numRef>
              <c:f>'Body Drag Inclusion'!$F$33:$F$35</c:f>
              <c:numCache>
                <c:formatCode>0.0000</c:formatCode>
                <c:ptCount val="3"/>
                <c:pt idx="0">
                  <c:v>6.8116097477261013</c:v>
                </c:pt>
                <c:pt idx="1">
                  <c:v>6.340889055273105</c:v>
                </c:pt>
                <c:pt idx="2">
                  <c:v>4.2694588247505614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789456"/>
        <c:axId val="663116624"/>
      </c:scatterChart>
      <c:valAx>
        <c:axId val="666789456"/>
        <c:scaling>
          <c:orientation val="minMax"/>
          <c:max val="19"/>
          <c:min val="6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Speed, V (m/s)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3116624"/>
        <c:crosses val="autoZero"/>
        <c:crossBetween val="midCat"/>
        <c:majorUnit val="1"/>
      </c:valAx>
      <c:valAx>
        <c:axId val="663116624"/>
        <c:scaling>
          <c:orientation val="minMax"/>
          <c:max val="20"/>
          <c:min val="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L/D</a:t>
                </a:r>
              </a:p>
            </c:rich>
          </c:tx>
          <c:layout>
            <c:manualLayout>
              <c:xMode val="edge"/>
              <c:yMode val="edge"/>
              <c:x val="0"/>
              <c:y val="0.42912401574803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789456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0191622922134735"/>
          <c:y val="1.5623359580052501E-2"/>
          <c:w val="0.22030599300087489"/>
          <c:h val="0.292827354913969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458442694663165E-2"/>
          <c:y val="3.0401737242128121E-2"/>
          <c:w val="0.89079111986001747"/>
          <c:h val="0.86881633281181869"/>
        </c:manualLayout>
      </c:layout>
      <c:scatterChart>
        <c:scatterStyle val="smoothMarker"/>
        <c:varyColors val="0"/>
        <c:ser>
          <c:idx val="1"/>
          <c:order val="1"/>
          <c:tx>
            <c:v>Quasi-3D</c:v>
          </c:tx>
          <c:spPr>
            <a:ln w="19050" cap="rnd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'Validation-NACA24300'!$A$27:$A$33</c:f>
              <c:numCache>
                <c:formatCode>General</c:formatCode>
                <c:ptCount val="7"/>
                <c:pt idx="0">
                  <c:v>-4</c:v>
                </c:pt>
                <c:pt idx="1">
                  <c:v>-2</c:v>
                </c:pt>
                <c:pt idx="2">
                  <c:v>0</c:v>
                </c:pt>
                <c:pt idx="3">
                  <c:v>4</c:v>
                </c:pt>
                <c:pt idx="4">
                  <c:v>8</c:v>
                </c:pt>
                <c:pt idx="5">
                  <c:v>10</c:v>
                </c:pt>
                <c:pt idx="6">
                  <c:v>13</c:v>
                </c:pt>
              </c:numCache>
            </c:numRef>
          </c:xVal>
          <c:yVal>
            <c:numRef>
              <c:f>'Validation-NACA24300'!$B$27:$B$33</c:f>
              <c:numCache>
                <c:formatCode>General</c:formatCode>
                <c:ptCount val="7"/>
                <c:pt idx="0">
                  <c:v>-0.13092000000000001</c:v>
                </c:pt>
                <c:pt idx="1">
                  <c:v>1.1509999999999999E-2</c:v>
                </c:pt>
                <c:pt idx="2">
                  <c:v>0.15398000000000001</c:v>
                </c:pt>
                <c:pt idx="3">
                  <c:v>0.43747999999999998</c:v>
                </c:pt>
                <c:pt idx="4">
                  <c:v>0.71645999999999999</c:v>
                </c:pt>
                <c:pt idx="5">
                  <c:v>0.85331999999999997</c:v>
                </c:pt>
                <c:pt idx="6">
                  <c:v>1.0543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117800"/>
        <c:axId val="666789848"/>
      </c:scatterChart>
      <c:scatterChart>
        <c:scatterStyle val="lineMarker"/>
        <c:varyColors val="0"/>
        <c:ser>
          <c:idx val="0"/>
          <c:order val="0"/>
          <c:tx>
            <c:v>NACA TR 572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'Validation-NACA24300'!$A$14:$A$21</c:f>
              <c:numCache>
                <c:formatCode>General</c:formatCode>
                <c:ptCount val="8"/>
                <c:pt idx="0">
                  <c:v>-4.1437999999999997</c:v>
                </c:pt>
                <c:pt idx="1">
                  <c:v>-2.0261999999999998</c:v>
                </c:pt>
                <c:pt idx="2">
                  <c:v>0.10696</c:v>
                </c:pt>
                <c:pt idx="3">
                  <c:v>2.2401300000000002</c:v>
                </c:pt>
                <c:pt idx="4">
                  <c:v>4.1241700000000003</c:v>
                </c:pt>
                <c:pt idx="5">
                  <c:v>8.3126499999999997</c:v>
                </c:pt>
                <c:pt idx="6">
                  <c:v>9.8074200000000005</c:v>
                </c:pt>
                <c:pt idx="7">
                  <c:v>12.4077</c:v>
                </c:pt>
              </c:numCache>
            </c:numRef>
          </c:xVal>
          <c:yVal>
            <c:numRef>
              <c:f>'Validation-NACA24300'!$B$14:$B$21</c:f>
              <c:numCache>
                <c:formatCode>General</c:formatCode>
                <c:ptCount val="8"/>
                <c:pt idx="0">
                  <c:v>-0.15858</c:v>
                </c:pt>
                <c:pt idx="1">
                  <c:v>-1.6899999999999998E-2</c:v>
                </c:pt>
                <c:pt idx="2">
                  <c:v>0.13561999999999999</c:v>
                </c:pt>
                <c:pt idx="3">
                  <c:v>0.28892000000000001</c:v>
                </c:pt>
                <c:pt idx="4">
                  <c:v>0.43369000000000002</c:v>
                </c:pt>
                <c:pt idx="5">
                  <c:v>0.71628000000000003</c:v>
                </c:pt>
                <c:pt idx="6">
                  <c:v>0.80608999999999997</c:v>
                </c:pt>
                <c:pt idx="7">
                  <c:v>0.99421999999999999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117800"/>
        <c:axId val="666789848"/>
      </c:scatterChart>
      <c:valAx>
        <c:axId val="663117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u="none" strike="noStrike" baseline="0">
                    <a:effectLst/>
                  </a:rPr>
                  <a:t>Alpha </a:t>
                </a:r>
                <a:r>
                  <a:rPr lang="el-GR" sz="1000" b="0" i="0" u="none" strike="noStrike" baseline="0">
                    <a:effectLst/>
                  </a:rPr>
                  <a:t>α</a:t>
                </a:r>
                <a:r>
                  <a:rPr lang="en-GB" sz="1000" b="0" i="0" u="none" strike="noStrike" baseline="0">
                    <a:effectLst/>
                  </a:rPr>
                  <a:t> [deg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5100678040244968"/>
              <c:y val="0.91659049133516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789848"/>
        <c:crosses val="autoZero"/>
        <c:crossBetween val="midCat"/>
      </c:valAx>
      <c:valAx>
        <c:axId val="6667898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Lift coefficient CL [-]</a:t>
                </a:r>
                <a:endParaRPr lang="en-GB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31178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401384514435695"/>
          <c:y val="5.3202356220130496E-2"/>
          <c:w val="0.23763932633420823"/>
          <c:h val="0.146580830490651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91776027996496E-2"/>
          <c:y val="5.0925925925925923E-2"/>
          <c:w val="0.87690223097112863"/>
          <c:h val="0.80368839311752693"/>
        </c:manualLayout>
      </c:layout>
      <c:scatterChart>
        <c:scatterStyle val="smoothMarker"/>
        <c:varyColors val="0"/>
        <c:ser>
          <c:idx val="1"/>
          <c:order val="1"/>
          <c:tx>
            <c:v>Quasi-3D</c:v>
          </c:tx>
          <c:spPr>
            <a:ln w="19050" cap="rnd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'Validation-NACA24300'!$A$27:$A$33</c:f>
              <c:numCache>
                <c:formatCode>General</c:formatCode>
                <c:ptCount val="7"/>
                <c:pt idx="0">
                  <c:v>-4</c:v>
                </c:pt>
                <c:pt idx="1">
                  <c:v>-2</c:v>
                </c:pt>
                <c:pt idx="2">
                  <c:v>0</c:v>
                </c:pt>
                <c:pt idx="3">
                  <c:v>4</c:v>
                </c:pt>
                <c:pt idx="4">
                  <c:v>8</c:v>
                </c:pt>
                <c:pt idx="5">
                  <c:v>10</c:v>
                </c:pt>
                <c:pt idx="6">
                  <c:v>13</c:v>
                </c:pt>
              </c:numCache>
            </c:numRef>
          </c:xVal>
          <c:yVal>
            <c:numRef>
              <c:f>'Validation-NACA24300'!$E$27:$E$33</c:f>
              <c:numCache>
                <c:formatCode>General</c:formatCode>
                <c:ptCount val="7"/>
                <c:pt idx="0">
                  <c:v>7.3806977401430001E-3</c:v>
                </c:pt>
                <c:pt idx="1">
                  <c:v>5.9855360300930006E-3</c:v>
                </c:pt>
                <c:pt idx="2">
                  <c:v>6.8307899707589995E-3</c:v>
                </c:pt>
                <c:pt idx="3">
                  <c:v>1.560652772679E-2</c:v>
                </c:pt>
                <c:pt idx="4">
                  <c:v>3.5675412929456002E-2</c:v>
                </c:pt>
                <c:pt idx="5">
                  <c:v>4.9105153218600997E-2</c:v>
                </c:pt>
                <c:pt idx="6">
                  <c:v>7.3879579580118995E-2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0167864"/>
        <c:axId val="800166296"/>
      </c:scatterChart>
      <c:scatterChart>
        <c:scatterStyle val="lineMarker"/>
        <c:varyColors val="0"/>
        <c:ser>
          <c:idx val="0"/>
          <c:order val="0"/>
          <c:tx>
            <c:v>NACA TR 572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'Validation-NACA24300'!$C$14:$C$22</c:f>
              <c:numCache>
                <c:formatCode>General</c:formatCode>
                <c:ptCount val="9"/>
                <c:pt idx="0">
                  <c:v>-3.83107</c:v>
                </c:pt>
                <c:pt idx="1">
                  <c:v>-1.94631</c:v>
                </c:pt>
                <c:pt idx="2">
                  <c:v>3.2689999999999997E-2</c:v>
                </c:pt>
                <c:pt idx="3">
                  <c:v>2.09022</c:v>
                </c:pt>
                <c:pt idx="4">
                  <c:v>4.1634500000000001</c:v>
                </c:pt>
                <c:pt idx="5">
                  <c:v>8.2942099999999996</c:v>
                </c:pt>
                <c:pt idx="6">
                  <c:v>12.44068</c:v>
                </c:pt>
                <c:pt idx="7">
                  <c:v>16.38297</c:v>
                </c:pt>
                <c:pt idx="8">
                  <c:v>18.456199999999999</c:v>
                </c:pt>
              </c:numCache>
            </c:numRef>
          </c:xVal>
          <c:yVal>
            <c:numRef>
              <c:f>'Validation-NACA24300'!$D$14:$D$22</c:f>
              <c:numCache>
                <c:formatCode>General</c:formatCode>
                <c:ptCount val="9"/>
                <c:pt idx="0">
                  <c:v>1.099E-2</c:v>
                </c:pt>
                <c:pt idx="1">
                  <c:v>8.1899999999999994E-3</c:v>
                </c:pt>
                <c:pt idx="2">
                  <c:v>1.0059999999999999E-2</c:v>
                </c:pt>
                <c:pt idx="3">
                  <c:v>1.286E-2</c:v>
                </c:pt>
                <c:pt idx="4">
                  <c:v>1.847E-2</c:v>
                </c:pt>
                <c:pt idx="5">
                  <c:v>3.8879999999999998E-2</c:v>
                </c:pt>
                <c:pt idx="6">
                  <c:v>6.8790000000000004E-2</c:v>
                </c:pt>
                <c:pt idx="7">
                  <c:v>0.10804999999999999</c:v>
                </c:pt>
                <c:pt idx="8">
                  <c:v>0.12939000000000001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0167864"/>
        <c:axId val="800166296"/>
      </c:scatterChart>
      <c:valAx>
        <c:axId val="800167864"/>
        <c:scaling>
          <c:orientation val="minMax"/>
          <c:max val="13"/>
          <c:min val="-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Alpha </a:t>
                </a:r>
                <a:r>
                  <a:rPr lang="el-GR" sz="1000" b="1" i="0" baseline="0">
                    <a:effectLst/>
                  </a:rPr>
                  <a:t>α</a:t>
                </a:r>
                <a:r>
                  <a:rPr lang="en-GB" sz="1000" b="1" i="0" baseline="0">
                    <a:effectLst/>
                  </a:rPr>
                  <a:t> [deg]</a:t>
                </a:r>
                <a:endParaRPr lang="en-GB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166296"/>
        <c:crosses val="autoZero"/>
        <c:crossBetween val="midCat"/>
        <c:majorUnit val="2"/>
      </c:valAx>
      <c:valAx>
        <c:axId val="800166296"/>
        <c:scaling>
          <c:orientation val="minMax"/>
          <c:max val="8.0000000000000016E-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Drag coefficient CD [-]</a:t>
                </a:r>
                <a:endParaRPr lang="en-GB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5000000000000001E-2"/>
              <c:y val="0.303765310586176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167864"/>
        <c:crosses val="autoZero"/>
        <c:crossBetween val="midCat"/>
        <c:majorUnit val="2.0000000000000004E-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373606736657917"/>
          <c:y val="6.0763342082239741E-2"/>
          <c:w val="0.23763932633420823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91776027996496E-2"/>
          <c:y val="5.0925925925925923E-2"/>
          <c:w val="0.87374956255468061"/>
          <c:h val="0.85090259550889469"/>
        </c:manualLayout>
      </c:layout>
      <c:scatterChart>
        <c:scatterStyle val="smoothMarker"/>
        <c:varyColors val="0"/>
        <c:ser>
          <c:idx val="1"/>
          <c:order val="1"/>
          <c:tx>
            <c:v>Quasi-3D</c:v>
          </c:tx>
          <c:spPr>
            <a:ln w="19050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'Validation-NACA24300'!$B$27:$B$33</c:f>
              <c:numCache>
                <c:formatCode>General</c:formatCode>
                <c:ptCount val="7"/>
                <c:pt idx="0">
                  <c:v>-0.13092000000000001</c:v>
                </c:pt>
                <c:pt idx="1">
                  <c:v>1.1509999999999999E-2</c:v>
                </c:pt>
                <c:pt idx="2">
                  <c:v>0.15398000000000001</c:v>
                </c:pt>
                <c:pt idx="3">
                  <c:v>0.43747999999999998</c:v>
                </c:pt>
                <c:pt idx="4">
                  <c:v>0.71645999999999999</c:v>
                </c:pt>
                <c:pt idx="5">
                  <c:v>0.85331999999999997</c:v>
                </c:pt>
                <c:pt idx="6">
                  <c:v>1.0543</c:v>
                </c:pt>
              </c:numCache>
            </c:numRef>
          </c:xVal>
          <c:yVal>
            <c:numRef>
              <c:f>'Validation-NACA24300'!$H$27:$H$33</c:f>
              <c:numCache>
                <c:formatCode>General</c:formatCode>
                <c:ptCount val="7"/>
                <c:pt idx="0">
                  <c:v>-4.3099999999999999E-2</c:v>
                </c:pt>
                <c:pt idx="1">
                  <c:v>-4.3099999999999999E-2</c:v>
                </c:pt>
                <c:pt idx="2">
                  <c:v>-4.3099999999999999E-2</c:v>
                </c:pt>
                <c:pt idx="3">
                  <c:v>-4.3099999999999999E-2</c:v>
                </c:pt>
                <c:pt idx="4">
                  <c:v>-4.3099999999999999E-2</c:v>
                </c:pt>
                <c:pt idx="5">
                  <c:v>-4.3099999999999999E-2</c:v>
                </c:pt>
                <c:pt idx="6">
                  <c:v>-4.3099999999999999E-2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0164728"/>
        <c:axId val="800169432"/>
      </c:scatterChart>
      <c:scatterChart>
        <c:scatterStyle val="lineMarker"/>
        <c:varyColors val="0"/>
        <c:ser>
          <c:idx val="0"/>
          <c:order val="0"/>
          <c:tx>
            <c:v>NACA TR 572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'Validation-NACA24300'!$E$14:$E$21</c:f>
              <c:numCache>
                <c:formatCode>General</c:formatCode>
                <c:ptCount val="8"/>
                <c:pt idx="0">
                  <c:v>-0.16306999999999999</c:v>
                </c:pt>
                <c:pt idx="1">
                  <c:v>-1.5270000000000001E-2</c:v>
                </c:pt>
                <c:pt idx="2">
                  <c:v>0.14146</c:v>
                </c:pt>
                <c:pt idx="3">
                  <c:v>0.28033000000000002</c:v>
                </c:pt>
                <c:pt idx="4">
                  <c:v>0.43706</c:v>
                </c:pt>
                <c:pt idx="5">
                  <c:v>0.73348000000000002</c:v>
                </c:pt>
                <c:pt idx="6">
                  <c:v>0.99416000000000004</c:v>
                </c:pt>
                <c:pt idx="7">
                  <c:v>1.2467200000000001</c:v>
                </c:pt>
              </c:numCache>
            </c:numRef>
          </c:xVal>
          <c:yVal>
            <c:numRef>
              <c:f>'Validation-NACA24300'!$G$14:$G$21</c:f>
              <c:numCache>
                <c:formatCode>General</c:formatCode>
                <c:ptCount val="8"/>
                <c:pt idx="0">
                  <c:v>-4.2000000000000003E-2</c:v>
                </c:pt>
                <c:pt idx="1">
                  <c:v>-4.2000000000000003E-2</c:v>
                </c:pt>
                <c:pt idx="2">
                  <c:v>-4.2000000000000003E-2</c:v>
                </c:pt>
                <c:pt idx="3">
                  <c:v>-4.2000000000000003E-2</c:v>
                </c:pt>
                <c:pt idx="4">
                  <c:v>-4.2000000000000003E-2</c:v>
                </c:pt>
                <c:pt idx="5">
                  <c:v>-4.2000000000000003E-2</c:v>
                </c:pt>
                <c:pt idx="6">
                  <c:v>-4.2000000000000003E-2</c:v>
                </c:pt>
                <c:pt idx="7">
                  <c:v>-4.2000000000000003E-2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0164728"/>
        <c:axId val="800169432"/>
      </c:scatterChart>
      <c:valAx>
        <c:axId val="800164728"/>
        <c:scaling>
          <c:orientation val="minMax"/>
          <c:max val="1.2"/>
          <c:min val="-0.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Lift coefficient CL [-]</a:t>
                </a:r>
                <a:endParaRPr lang="en-GB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169432"/>
        <c:crosses val="autoZero"/>
        <c:crossBetween val="midCat"/>
      </c:valAx>
      <c:valAx>
        <c:axId val="800169432"/>
        <c:scaling>
          <c:orientation val="minMax"/>
          <c:min val="-0.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Moment coefficient CMac [-]</a:t>
                </a:r>
                <a:endParaRPr lang="en-GB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164728"/>
        <c:crosses val="autoZero"/>
        <c:crossBetween val="midCat"/>
        <c:majorUnit val="2.0000000000000004E-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569400699912514"/>
          <c:y val="0.64409667541557314"/>
          <c:w val="0.23763932633420823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2</xdr:row>
      <xdr:rowOff>14287</xdr:rowOff>
    </xdr:from>
    <xdr:to>
      <xdr:col>10</xdr:col>
      <xdr:colOff>609600</xdr:colOff>
      <xdr:row>16</xdr:row>
      <xdr:rowOff>176212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76200</xdr:colOff>
      <xdr:row>2</xdr:row>
      <xdr:rowOff>14287</xdr:rowOff>
    </xdr:from>
    <xdr:to>
      <xdr:col>17</xdr:col>
      <xdr:colOff>381000</xdr:colOff>
      <xdr:row>16</xdr:row>
      <xdr:rowOff>176212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476250</xdr:colOff>
      <xdr:row>2</xdr:row>
      <xdr:rowOff>14287</xdr:rowOff>
    </xdr:from>
    <xdr:to>
      <xdr:col>24</xdr:col>
      <xdr:colOff>247650</xdr:colOff>
      <xdr:row>16</xdr:row>
      <xdr:rowOff>176212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10</xdr:row>
      <xdr:rowOff>157162</xdr:rowOff>
    </xdr:from>
    <xdr:to>
      <xdr:col>14</xdr:col>
      <xdr:colOff>38100</xdr:colOff>
      <xdr:row>25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6</xdr:row>
      <xdr:rowOff>109537</xdr:rowOff>
    </xdr:from>
    <xdr:to>
      <xdr:col>15</xdr:col>
      <xdr:colOff>533400</xdr:colOff>
      <xdr:row>22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76200</xdr:colOff>
      <xdr:row>22</xdr:row>
      <xdr:rowOff>157162</xdr:rowOff>
    </xdr:from>
    <xdr:to>
      <xdr:col>15</xdr:col>
      <xdr:colOff>533400</xdr:colOff>
      <xdr:row>37</xdr:row>
      <xdr:rowOff>138112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76200</xdr:colOff>
      <xdr:row>38</xdr:row>
      <xdr:rowOff>4762</xdr:rowOff>
    </xdr:from>
    <xdr:to>
      <xdr:col>15</xdr:col>
      <xdr:colOff>533400</xdr:colOff>
      <xdr:row>53</xdr:row>
      <xdr:rowOff>33337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tabSelected="1" topLeftCell="A97" workbookViewId="0">
      <selection activeCell="Q22" sqref="Q22"/>
    </sheetView>
  </sheetViews>
  <sheetFormatPr defaultRowHeight="14.25" x14ac:dyDescent="0.2"/>
  <cols>
    <col min="1" max="1" width="9" style="1"/>
    <col min="2" max="2" width="11.375" style="1" bestFit="1" customWidth="1"/>
    <col min="3" max="8" width="9.125" style="1" bestFit="1" customWidth="1"/>
    <col min="9" max="9" width="11" style="1" bestFit="1" customWidth="1"/>
    <col min="10" max="11" width="9.125" style="1" bestFit="1" customWidth="1"/>
    <col min="12" max="12" width="11" style="1" bestFit="1" customWidth="1"/>
    <col min="13" max="16384" width="9" style="1"/>
  </cols>
  <sheetData>
    <row r="1" spans="1:4" ht="15" thickBot="1" x14ac:dyDescent="0.25">
      <c r="A1" s="37" t="s">
        <v>0</v>
      </c>
      <c r="B1" s="38"/>
    </row>
    <row r="2" spans="1:4" x14ac:dyDescent="0.2">
      <c r="A2" s="2" t="s">
        <v>1</v>
      </c>
      <c r="B2" s="44">
        <v>0.13212008297</v>
      </c>
    </row>
    <row r="3" spans="1:4" x14ac:dyDescent="0.2">
      <c r="A3" s="4" t="s">
        <v>2</v>
      </c>
      <c r="B3" s="45">
        <v>1.01</v>
      </c>
    </row>
    <row r="4" spans="1:4" x14ac:dyDescent="0.2">
      <c r="A4" s="4" t="s">
        <v>3</v>
      </c>
      <c r="B4" s="45">
        <v>0.11456367603362</v>
      </c>
    </row>
    <row r="5" spans="1:4" ht="15" x14ac:dyDescent="0.25">
      <c r="A5" s="46" t="s">
        <v>4</v>
      </c>
      <c r="B5" s="45">
        <v>1.2250000000000001</v>
      </c>
    </row>
    <row r="6" spans="1:4" x14ac:dyDescent="0.2">
      <c r="A6" s="47" t="s">
        <v>5</v>
      </c>
      <c r="B6" s="45">
        <v>1.789E-5</v>
      </c>
    </row>
    <row r="7" spans="1:4" ht="15" thickBot="1" x14ac:dyDescent="0.25">
      <c r="A7" s="48" t="s">
        <v>6</v>
      </c>
      <c r="B7" s="49">
        <f>0.57*9.807</f>
        <v>5.5899899999999993</v>
      </c>
    </row>
    <row r="8" spans="1:4" ht="15" thickBot="1" x14ac:dyDescent="0.25"/>
    <row r="9" spans="1:4" ht="15" thickBot="1" x14ac:dyDescent="0.25">
      <c r="A9" s="23" t="s">
        <v>11</v>
      </c>
      <c r="B9" s="24"/>
      <c r="C9" s="24"/>
      <c r="D9" s="25"/>
    </row>
    <row r="10" spans="1:4" ht="15" thickBot="1" x14ac:dyDescent="0.25">
      <c r="A10" s="10" t="s">
        <v>7</v>
      </c>
      <c r="B10" s="11" t="s">
        <v>8</v>
      </c>
      <c r="C10" s="11" t="s">
        <v>9</v>
      </c>
      <c r="D10" s="12" t="s">
        <v>10</v>
      </c>
    </row>
    <row r="11" spans="1:4" x14ac:dyDescent="0.2">
      <c r="A11" s="50">
        <v>0.112523</v>
      </c>
      <c r="B11" s="51">
        <v>0</v>
      </c>
      <c r="C11" s="51">
        <v>0.15216199999999999</v>
      </c>
      <c r="D11" s="52">
        <v>18</v>
      </c>
    </row>
    <row r="12" spans="1:4" x14ac:dyDescent="0.2">
      <c r="A12" s="53">
        <v>4.5927999999999997E-2</v>
      </c>
      <c r="B12" s="54">
        <v>0.204958</v>
      </c>
      <c r="C12" s="54">
        <v>0.16098299999999999</v>
      </c>
      <c r="D12" s="6">
        <v>4</v>
      </c>
    </row>
    <row r="13" spans="1:4" x14ac:dyDescent="0.2">
      <c r="A13" s="53">
        <v>6.6908999999999996E-2</v>
      </c>
      <c r="B13" s="54">
        <v>0.505</v>
      </c>
      <c r="C13" s="54">
        <v>6.5447000000000005E-2</v>
      </c>
      <c r="D13" s="6"/>
    </row>
    <row r="14" spans="1:4" x14ac:dyDescent="0.2">
      <c r="A14" s="53">
        <v>0.132356</v>
      </c>
      <c r="B14" s="54">
        <v>0.505</v>
      </c>
      <c r="C14" s="54"/>
      <c r="D14" s="6"/>
    </row>
    <row r="15" spans="1:4" x14ac:dyDescent="0.2">
      <c r="A15" s="53">
        <v>0.20691099999999998</v>
      </c>
      <c r="B15" s="54">
        <v>0.204958</v>
      </c>
      <c r="C15" s="54"/>
      <c r="D15" s="6"/>
    </row>
    <row r="16" spans="1:4" x14ac:dyDescent="0.2">
      <c r="A16" s="53">
        <v>0.264685</v>
      </c>
      <c r="B16" s="54">
        <v>0</v>
      </c>
      <c r="C16" s="54"/>
      <c r="D16" s="6"/>
    </row>
    <row r="17" spans="1:14" ht="15" thickBot="1" x14ac:dyDescent="0.25">
      <c r="A17" s="55">
        <v>0.112523</v>
      </c>
      <c r="B17" s="56">
        <v>0</v>
      </c>
      <c r="C17" s="56"/>
      <c r="D17" s="9"/>
    </row>
    <row r="18" spans="1:14" ht="15" thickBot="1" x14ac:dyDescent="0.25"/>
    <row r="19" spans="1:14" ht="15" thickBot="1" x14ac:dyDescent="0.25">
      <c r="A19" s="23" t="s">
        <v>12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/>
    </row>
    <row r="20" spans="1:14" ht="15" thickBot="1" x14ac:dyDescent="0.25">
      <c r="A20" s="10" t="s">
        <v>13</v>
      </c>
      <c r="B20" s="11" t="s">
        <v>14</v>
      </c>
      <c r="C20" s="11" t="s">
        <v>15</v>
      </c>
      <c r="D20" s="11" t="s">
        <v>16</v>
      </c>
      <c r="E20" s="11" t="s">
        <v>17</v>
      </c>
      <c r="F20" s="11" t="s">
        <v>25</v>
      </c>
      <c r="G20" s="11" t="s">
        <v>26</v>
      </c>
      <c r="H20" s="57" t="s">
        <v>27</v>
      </c>
      <c r="I20" s="11" t="s">
        <v>18</v>
      </c>
      <c r="J20" s="11" t="s">
        <v>19</v>
      </c>
      <c r="K20" s="11" t="s">
        <v>20</v>
      </c>
      <c r="L20" s="12" t="s">
        <v>21</v>
      </c>
    </row>
    <row r="21" spans="1:14" x14ac:dyDescent="0.2">
      <c r="A21" s="58">
        <v>10</v>
      </c>
      <c r="B21" s="59">
        <v>78446.340492557007</v>
      </c>
      <c r="C21" s="51">
        <v>6.3912000000000004</v>
      </c>
      <c r="D21" s="59">
        <v>-2.1171000000000002</v>
      </c>
      <c r="E21" s="51">
        <v>0.69077418667581425</v>
      </c>
      <c r="F21" s="51">
        <v>8.2892902401097718E-3</v>
      </c>
      <c r="G21" s="51">
        <v>-2.93E-2</v>
      </c>
      <c r="H21" s="51">
        <f>G21-F21</f>
        <v>-3.758929024010977E-2</v>
      </c>
      <c r="I21" s="51">
        <v>1.95E-2</v>
      </c>
      <c r="J21" s="51">
        <v>1.7468460710489998E-2</v>
      </c>
      <c r="K21" s="51">
        <v>3.6968460710489995E-2</v>
      </c>
      <c r="L21" s="60">
        <v>18.685500380593435</v>
      </c>
    </row>
    <row r="22" spans="1:14" x14ac:dyDescent="0.2">
      <c r="A22" s="61">
        <v>10.42</v>
      </c>
      <c r="B22" s="5">
        <v>81741.086793244409</v>
      </c>
      <c r="C22" s="54">
        <v>5.7103000000000002</v>
      </c>
      <c r="D22" s="5">
        <v>-2.1171000000000002</v>
      </c>
      <c r="E22" s="54">
        <v>0.63627999999999996</v>
      </c>
      <c r="F22" s="54">
        <v>7.6353599999999999E-3</v>
      </c>
      <c r="G22" s="54">
        <v>-3.1300000000000001E-2</v>
      </c>
      <c r="H22" s="54">
        <f>G22-F22</f>
        <v>-3.8935360000000002E-2</v>
      </c>
      <c r="I22" s="54">
        <v>1.6549999999999999E-2</v>
      </c>
      <c r="J22" s="54">
        <v>1.6603575925641E-2</v>
      </c>
      <c r="K22" s="54">
        <v>3.3153575925640999E-2</v>
      </c>
      <c r="L22" s="45">
        <v>19.191896567268948</v>
      </c>
    </row>
    <row r="23" spans="1:14" x14ac:dyDescent="0.2">
      <c r="A23" s="61">
        <v>12</v>
      </c>
      <c r="B23" s="5">
        <v>94135.608591068434</v>
      </c>
      <c r="C23" s="54">
        <v>3.7690999999999999</v>
      </c>
      <c r="D23" s="5">
        <v>-2.1171000000000002</v>
      </c>
      <c r="E23" s="54">
        <v>0.47970429630264888</v>
      </c>
      <c r="F23" s="54">
        <v>5.7564515556317863E-3</v>
      </c>
      <c r="G23" s="54">
        <v>-3.3300000000000003E-2</v>
      </c>
      <c r="H23" s="54">
        <f>G23-F23</f>
        <v>-3.905645155563179E-2</v>
      </c>
      <c r="I23" s="54">
        <v>9.41E-3</v>
      </c>
      <c r="J23" s="54">
        <v>1.4788199873205E-2</v>
      </c>
      <c r="K23" s="54">
        <v>2.4198199873204998E-2</v>
      </c>
      <c r="L23" s="45">
        <v>19.823966196503406</v>
      </c>
    </row>
    <row r="24" spans="1:14" x14ac:dyDescent="0.2">
      <c r="A24" s="61">
        <v>15</v>
      </c>
      <c r="B24" s="5">
        <v>117669.51073883551</v>
      </c>
      <c r="C24" s="54">
        <v>1.6427</v>
      </c>
      <c r="D24" s="5">
        <v>-2.1171000000000002</v>
      </c>
      <c r="E24" s="54">
        <v>0.30701074963369529</v>
      </c>
      <c r="F24" s="54">
        <v>3.6841289956043434E-3</v>
      </c>
      <c r="G24" s="54">
        <v>-3.9300000000000002E-2</v>
      </c>
      <c r="H24" s="54">
        <f>G24-F24</f>
        <v>-4.2984128995604345E-2</v>
      </c>
      <c r="I24" s="54">
        <v>3.8500000000000001E-3</v>
      </c>
      <c r="J24" s="54">
        <v>1.2829146611573999E-2</v>
      </c>
      <c r="K24" s="54">
        <v>1.6679146611573999E-2</v>
      </c>
      <c r="L24" s="45">
        <v>18.40686198061562</v>
      </c>
    </row>
    <row r="25" spans="1:14" x14ac:dyDescent="0.2">
      <c r="A25" s="61">
        <v>18</v>
      </c>
      <c r="B25" s="5">
        <v>141203.41288660263</v>
      </c>
      <c r="C25" s="54">
        <v>0.49214999999999998</v>
      </c>
      <c r="D25" s="5">
        <v>-2.1171000000000002</v>
      </c>
      <c r="E25" s="54">
        <v>0.2132019094678439</v>
      </c>
      <c r="F25" s="54">
        <v>2.5584229136141269E-3</v>
      </c>
      <c r="G25" s="54">
        <v>-4.3900000000000002E-2</v>
      </c>
      <c r="H25" s="54">
        <f>G25-F25</f>
        <v>-4.6458422913614128E-2</v>
      </c>
      <c r="I25" s="54">
        <v>1.8600000000000001E-3</v>
      </c>
      <c r="J25" s="54">
        <v>1.1487076966685E-2</v>
      </c>
      <c r="K25" s="54">
        <v>1.3347076966685001E-2</v>
      </c>
      <c r="L25" s="45">
        <v>15.973677982078545</v>
      </c>
    </row>
    <row r="26" spans="1:14" x14ac:dyDescent="0.2">
      <c r="A26" s="61">
        <v>21</v>
      </c>
      <c r="B26" s="5">
        <v>164737.31503436973</v>
      </c>
      <c r="C26" s="54">
        <v>-0.20058000000000001</v>
      </c>
      <c r="D26" s="5">
        <v>-2.1171000000000002</v>
      </c>
      <c r="E26" s="54">
        <v>0.15663813756821185</v>
      </c>
      <c r="F26" s="54">
        <v>1.8796576508185421E-3</v>
      </c>
      <c r="G26" s="54">
        <v>-4.7E-2</v>
      </c>
      <c r="H26" s="54">
        <f>G26-F26</f>
        <v>-4.8879657650818545E-2</v>
      </c>
      <c r="I26" s="54">
        <v>1E-3</v>
      </c>
      <c r="J26" s="54">
        <v>1.0444740106092001E-2</v>
      </c>
      <c r="K26" s="54">
        <v>1.1444740106092002E-2</v>
      </c>
      <c r="L26" s="45">
        <v>13.686473971115676</v>
      </c>
    </row>
    <row r="27" spans="1:14" ht="15" thickBot="1" x14ac:dyDescent="0.25">
      <c r="A27" s="62">
        <v>24</v>
      </c>
      <c r="B27" s="8">
        <v>188271.21718213687</v>
      </c>
      <c r="C27" s="56">
        <v>-0.64992000000000005</v>
      </c>
      <c r="D27" s="8">
        <v>-2.1171000000000002</v>
      </c>
      <c r="E27" s="56">
        <v>0.11992607407566222</v>
      </c>
      <c r="F27" s="56">
        <v>1.4391128889079466E-3</v>
      </c>
      <c r="G27" s="56">
        <v>-5.0299999999999997E-2</v>
      </c>
      <c r="H27" s="56">
        <f>G27-F27</f>
        <v>-5.1739112888907944E-2</v>
      </c>
      <c r="I27" s="56">
        <v>5.9000000000000003E-4</v>
      </c>
      <c r="J27" s="56">
        <v>9.6409432865569994E-3</v>
      </c>
      <c r="K27" s="56">
        <v>1.0230943286557E-2</v>
      </c>
      <c r="L27" s="49">
        <v>11.721898041722087</v>
      </c>
    </row>
    <row r="28" spans="1:14" ht="15" thickBot="1" x14ac:dyDescent="0.25"/>
    <row r="29" spans="1:14" ht="15" thickBot="1" x14ac:dyDescent="0.25">
      <c r="A29" s="15" t="s">
        <v>22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16"/>
    </row>
    <row r="30" spans="1:14" ht="15" thickBot="1" x14ac:dyDescent="0.25">
      <c r="A30" s="10" t="s">
        <v>13</v>
      </c>
      <c r="B30" s="11" t="s">
        <v>15</v>
      </c>
      <c r="C30" s="11" t="s">
        <v>16</v>
      </c>
      <c r="D30" s="11" t="s">
        <v>23</v>
      </c>
      <c r="E30" s="11" t="s">
        <v>24</v>
      </c>
      <c r="F30" s="11" t="s">
        <v>17</v>
      </c>
      <c r="G30" s="11" t="s">
        <v>25</v>
      </c>
      <c r="H30" s="11" t="s">
        <v>26</v>
      </c>
      <c r="I30" s="11" t="s">
        <v>27</v>
      </c>
      <c r="J30" s="11" t="s">
        <v>18</v>
      </c>
      <c r="K30" s="11" t="s">
        <v>19</v>
      </c>
      <c r="L30" s="11" t="s">
        <v>20</v>
      </c>
      <c r="M30" s="11" t="s">
        <v>21</v>
      </c>
      <c r="N30" s="12" t="s">
        <v>52</v>
      </c>
    </row>
    <row r="31" spans="1:14" x14ac:dyDescent="0.2">
      <c r="A31" s="58">
        <v>10.42</v>
      </c>
      <c r="B31" s="51">
        <v>-4.5674999999999999</v>
      </c>
      <c r="C31" s="51">
        <v>-12.204599999999999</v>
      </c>
      <c r="D31" s="63">
        <v>-10.440580000000001</v>
      </c>
      <c r="E31" s="63">
        <v>-24</v>
      </c>
      <c r="F31" s="51">
        <v>0.63505999999999996</v>
      </c>
      <c r="G31" s="51">
        <v>7.6207199999999992E-3</v>
      </c>
      <c r="H31" s="51">
        <v>7.6E-3</v>
      </c>
      <c r="I31" s="63">
        <f>H31-G31</f>
        <v>-2.0719999999999246E-5</v>
      </c>
      <c r="J31" s="51">
        <v>2.6790000000000001E-2</v>
      </c>
      <c r="K31" s="51">
        <v>1.6441711447698001E-2</v>
      </c>
      <c r="L31" s="51">
        <v>4.3231711447698003E-2</v>
      </c>
      <c r="M31" s="51">
        <v>14.689679837641856</v>
      </c>
      <c r="N31" s="60">
        <v>0.37985058303831859</v>
      </c>
    </row>
    <row r="32" spans="1:14" x14ac:dyDescent="0.2">
      <c r="A32" s="61">
        <v>12</v>
      </c>
      <c r="B32" s="54">
        <v>-6.2359999999999998</v>
      </c>
      <c r="C32" s="54">
        <v>-11.991400000000001</v>
      </c>
      <c r="D32" s="64">
        <v>-10.042043</v>
      </c>
      <c r="E32" s="64">
        <v>-24.25</v>
      </c>
      <c r="F32" s="54">
        <v>0.47976000000000002</v>
      </c>
      <c r="G32" s="54">
        <v>5.7571200000000001E-3</v>
      </c>
      <c r="H32" s="54">
        <v>5.7999999999999996E-3</v>
      </c>
      <c r="I32" s="64">
        <f>H32-G32</f>
        <v>4.2879999999999481E-5</v>
      </c>
      <c r="J32" s="54">
        <v>1.9949999999999999E-2</v>
      </c>
      <c r="K32" s="54">
        <v>1.4172753738177E-2</v>
      </c>
      <c r="L32" s="54">
        <v>3.4122753738176997E-2</v>
      </c>
      <c r="M32" s="54">
        <v>14.059826580269167</v>
      </c>
      <c r="N32" s="45">
        <v>0.39763215305565891</v>
      </c>
    </row>
    <row r="33" spans="1:14" x14ac:dyDescent="0.2">
      <c r="A33" s="61">
        <v>15</v>
      </c>
      <c r="B33" s="54">
        <v>-8.4385999999999992</v>
      </c>
      <c r="C33" s="54">
        <v>-12.117800000000001</v>
      </c>
      <c r="D33" s="64">
        <v>-10.242043000000001</v>
      </c>
      <c r="E33" s="64">
        <v>-24.25</v>
      </c>
      <c r="F33" s="54">
        <v>0.30704999999999999</v>
      </c>
      <c r="G33" s="54">
        <v>3.6846000000000001E-3</v>
      </c>
      <c r="H33" s="54">
        <v>3.5999999999999999E-3</v>
      </c>
      <c r="I33" s="64">
        <f>H33-G33</f>
        <v>-8.4600000000000213E-5</v>
      </c>
      <c r="J33" s="54">
        <v>1.455E-2</v>
      </c>
      <c r="K33" s="54">
        <v>1.2071314745029E-2</v>
      </c>
      <c r="L33" s="54">
        <v>2.6621314745029E-2</v>
      </c>
      <c r="M33" s="54">
        <v>11.533990824301247</v>
      </c>
      <c r="N33" s="45">
        <v>0.48471554624428709</v>
      </c>
    </row>
    <row r="34" spans="1:14" x14ac:dyDescent="0.2">
      <c r="A34" s="61">
        <v>18</v>
      </c>
      <c r="B34" s="54">
        <v>-9.7676999999999996</v>
      </c>
      <c r="C34" s="54">
        <v>-12.321199999999999</v>
      </c>
      <c r="D34" s="64">
        <v>-10.32761</v>
      </c>
      <c r="E34" s="64">
        <v>25.2</v>
      </c>
      <c r="F34" s="54">
        <v>0.21323</v>
      </c>
      <c r="G34" s="54">
        <v>2.5587600000000002E-3</v>
      </c>
      <c r="H34" s="54">
        <v>2.5000000000000001E-3</v>
      </c>
      <c r="I34" s="64">
        <f>H34-G34</f>
        <v>-5.8760000000000149E-5</v>
      </c>
      <c r="J34" s="54">
        <v>1.3440000000000001E-2</v>
      </c>
      <c r="K34" s="54">
        <v>1.1241944034865999E-2</v>
      </c>
      <c r="L34" s="54">
        <v>2.4681944034866E-2</v>
      </c>
      <c r="M34" s="54">
        <v>8.6391088035362547</v>
      </c>
      <c r="N34" s="45">
        <v>0.64714157898417013</v>
      </c>
    </row>
    <row r="35" spans="1:14" x14ac:dyDescent="0.2">
      <c r="A35" s="61">
        <v>21</v>
      </c>
      <c r="B35" s="54">
        <v>-10.650700000000001</v>
      </c>
      <c r="C35" s="54">
        <v>-12.5258</v>
      </c>
      <c r="D35" s="64">
        <v>-10.452299999999999</v>
      </c>
      <c r="E35" s="64">
        <v>-26</v>
      </c>
      <c r="F35" s="54">
        <v>0.15665999999999999</v>
      </c>
      <c r="G35" s="54">
        <v>1.87992E-3</v>
      </c>
      <c r="H35" s="54">
        <v>1.9E-3</v>
      </c>
      <c r="I35" s="64">
        <f>H35-G35</f>
        <v>2.0080000000000011E-5</v>
      </c>
      <c r="J35" s="54">
        <v>1.336E-2</v>
      </c>
      <c r="K35" s="54">
        <v>1.0818857453751E-2</v>
      </c>
      <c r="L35" s="54">
        <v>2.4178857453751E-2</v>
      </c>
      <c r="M35" s="54">
        <v>6.4792143425162738</v>
      </c>
      <c r="N35" s="45">
        <v>0.86287779895898631</v>
      </c>
    </row>
    <row r="36" spans="1:14" ht="15" thickBot="1" x14ac:dyDescent="0.25">
      <c r="A36" s="62">
        <v>24</v>
      </c>
      <c r="B36" s="56">
        <v>-11.173299999999999</v>
      </c>
      <c r="C36" s="56">
        <v>-12.609400000000001</v>
      </c>
      <c r="D36" s="65">
        <v>-10.53346</v>
      </c>
      <c r="E36" s="65">
        <v>-26.2</v>
      </c>
      <c r="F36" s="56">
        <v>0.11994</v>
      </c>
      <c r="G36" s="56">
        <v>1.43928E-3</v>
      </c>
      <c r="H36" s="56">
        <v>1.4E-3</v>
      </c>
      <c r="I36" s="65">
        <f>H36-G36</f>
        <v>-3.9280000000000044E-5</v>
      </c>
      <c r="J36" s="56">
        <v>1.315E-2</v>
      </c>
      <c r="K36" s="56">
        <v>1.0513293944887E-2</v>
      </c>
      <c r="L36" s="56">
        <v>2.3663293944887E-2</v>
      </c>
      <c r="M36" s="56">
        <v>5.068609648316345</v>
      </c>
      <c r="N36" s="49">
        <v>1.1029926355758466</v>
      </c>
    </row>
    <row r="37" spans="1:14" ht="15" thickBot="1" x14ac:dyDescent="0.25"/>
    <row r="38" spans="1:14" ht="15" thickBot="1" x14ac:dyDescent="0.25">
      <c r="A38" s="37" t="s">
        <v>28</v>
      </c>
      <c r="B38" s="38"/>
    </row>
    <row r="39" spans="1:14" x14ac:dyDescent="0.2">
      <c r="A39" s="2" t="s">
        <v>1</v>
      </c>
      <c r="B39" s="44">
        <v>0.12069997172999999</v>
      </c>
      <c r="H39" s="66"/>
    </row>
    <row r="40" spans="1:14" x14ac:dyDescent="0.2">
      <c r="A40" s="4" t="s">
        <v>2</v>
      </c>
      <c r="B40" s="45">
        <v>0.90800000000000003</v>
      </c>
      <c r="G40" s="67"/>
    </row>
    <row r="41" spans="1:14" x14ac:dyDescent="0.2">
      <c r="A41" s="4" t="s">
        <v>3</v>
      </c>
      <c r="B41" s="45">
        <v>0.115157196448708</v>
      </c>
    </row>
    <row r="42" spans="1:14" ht="15" x14ac:dyDescent="0.25">
      <c r="A42" s="46" t="s">
        <v>4</v>
      </c>
      <c r="B42" s="45">
        <v>1.2250000000000001</v>
      </c>
      <c r="G42" s="67"/>
    </row>
    <row r="43" spans="1:14" x14ac:dyDescent="0.2">
      <c r="A43" s="47" t="s">
        <v>5</v>
      </c>
      <c r="B43" s="45">
        <v>1.789E-5</v>
      </c>
      <c r="G43" s="67"/>
    </row>
    <row r="44" spans="1:14" ht="15" thickBot="1" x14ac:dyDescent="0.25">
      <c r="A44" s="48" t="s">
        <v>6</v>
      </c>
      <c r="B44" s="49">
        <f>0.57*9.807</f>
        <v>5.5899899999999993</v>
      </c>
      <c r="G44" s="67"/>
    </row>
    <row r="45" spans="1:14" ht="15" thickBot="1" x14ac:dyDescent="0.25">
      <c r="G45" s="67"/>
    </row>
    <row r="46" spans="1:14" ht="15" thickBot="1" x14ac:dyDescent="0.25">
      <c r="A46" s="23" t="s">
        <v>11</v>
      </c>
      <c r="B46" s="24"/>
      <c r="C46" s="24"/>
      <c r="D46" s="25"/>
      <c r="G46" s="67"/>
    </row>
    <row r="47" spans="1:14" ht="15" thickBot="1" x14ac:dyDescent="0.25">
      <c r="A47" s="10" t="s">
        <v>7</v>
      </c>
      <c r="B47" s="11" t="s">
        <v>8</v>
      </c>
      <c r="C47" s="11" t="s">
        <v>9</v>
      </c>
      <c r="D47" s="12" t="s">
        <v>10</v>
      </c>
    </row>
    <row r="48" spans="1:14" x14ac:dyDescent="0.2">
      <c r="A48" s="50">
        <v>0.112523</v>
      </c>
      <c r="B48" s="51">
        <v>0</v>
      </c>
      <c r="C48" s="51">
        <v>0.15216199999999999</v>
      </c>
      <c r="D48" s="52">
        <v>30</v>
      </c>
    </row>
    <row r="49" spans="1:12" x14ac:dyDescent="0.2">
      <c r="A49" s="53">
        <v>6.9800000000000001E-3</v>
      </c>
      <c r="B49" s="54">
        <v>0.182805</v>
      </c>
      <c r="C49" s="54">
        <v>0.164463</v>
      </c>
      <c r="D49" s="6">
        <v>30</v>
      </c>
    </row>
    <row r="50" spans="1:12" x14ac:dyDescent="0.2">
      <c r="A50" s="53">
        <v>0.16355500000000001</v>
      </c>
      <c r="B50" s="54">
        <v>0.45400000000000001</v>
      </c>
      <c r="C50" s="54">
        <v>6.7176E-2</v>
      </c>
      <c r="D50" s="6"/>
    </row>
    <row r="51" spans="1:12" x14ac:dyDescent="0.2">
      <c r="A51" s="53">
        <v>0.23073100000000002</v>
      </c>
      <c r="B51" s="54">
        <v>0.45400000000000001</v>
      </c>
      <c r="C51" s="54"/>
      <c r="D51" s="6"/>
    </row>
    <row r="52" spans="1:12" x14ac:dyDescent="0.2">
      <c r="A52" s="53">
        <v>0.17144300000000001</v>
      </c>
      <c r="B52" s="54">
        <v>0.182805</v>
      </c>
      <c r="C52" s="54"/>
      <c r="D52" s="6"/>
    </row>
    <row r="53" spans="1:12" x14ac:dyDescent="0.2">
      <c r="A53" s="53">
        <v>0.264685</v>
      </c>
      <c r="B53" s="54">
        <v>0</v>
      </c>
      <c r="C53" s="54"/>
      <c r="D53" s="6"/>
    </row>
    <row r="54" spans="1:12" ht="15" thickBot="1" x14ac:dyDescent="0.25">
      <c r="A54" s="55">
        <v>0.112523</v>
      </c>
      <c r="B54" s="56">
        <v>0</v>
      </c>
      <c r="C54" s="56"/>
      <c r="D54" s="9"/>
    </row>
    <row r="55" spans="1:12" ht="15" thickBot="1" x14ac:dyDescent="0.25"/>
    <row r="56" spans="1:12" ht="15" thickBot="1" x14ac:dyDescent="0.25">
      <c r="A56" s="23" t="s">
        <v>12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5"/>
    </row>
    <row r="57" spans="1:12" ht="15" thickBot="1" x14ac:dyDescent="0.25">
      <c r="A57" s="10" t="s">
        <v>13</v>
      </c>
      <c r="B57" s="11" t="s">
        <v>14</v>
      </c>
      <c r="C57" s="11" t="s">
        <v>15</v>
      </c>
      <c r="D57" s="11" t="s">
        <v>16</v>
      </c>
      <c r="E57" s="11" t="s">
        <v>17</v>
      </c>
      <c r="F57" s="11" t="s">
        <v>25</v>
      </c>
      <c r="G57" s="11" t="s">
        <v>26</v>
      </c>
      <c r="H57" s="57" t="s">
        <v>27</v>
      </c>
      <c r="I57" s="11" t="s">
        <v>18</v>
      </c>
      <c r="J57" s="11" t="s">
        <v>19</v>
      </c>
      <c r="K57" s="11" t="s">
        <v>20</v>
      </c>
      <c r="L57" s="12" t="s">
        <v>21</v>
      </c>
    </row>
    <row r="58" spans="1:12" x14ac:dyDescent="0.2">
      <c r="A58" s="2">
        <v>11</v>
      </c>
      <c r="B58" s="68">
        <v>86738.022478834013</v>
      </c>
      <c r="C58" s="68">
        <v>6.1223999999999998</v>
      </c>
      <c r="D58" s="68">
        <v>-2.1408999999999998</v>
      </c>
      <c r="E58" s="68">
        <v>0.62261</v>
      </c>
      <c r="F58" s="68">
        <v>5.5412289999999999E-3</v>
      </c>
      <c r="G58" s="68">
        <v>-2.7699999999999999E-2</v>
      </c>
      <c r="H58" s="68">
        <f>G58-F58</f>
        <v>-3.3241228999999997E-2</v>
      </c>
      <c r="I58" s="68">
        <v>1.8180000000000002E-2</v>
      </c>
      <c r="J58" s="68">
        <v>1.9322459320081E-2</v>
      </c>
      <c r="K58" s="68">
        <v>3.7502459320081005E-2</v>
      </c>
      <c r="L58" s="44">
        <v>16.601844553341554</v>
      </c>
    </row>
    <row r="59" spans="1:12" x14ac:dyDescent="0.2">
      <c r="A59" s="4">
        <v>13</v>
      </c>
      <c r="B59" s="54">
        <v>102508.57202044019</v>
      </c>
      <c r="C59" s="54">
        <v>3.7766000000000002</v>
      </c>
      <c r="D59" s="54">
        <v>-2.1408999999999998</v>
      </c>
      <c r="E59" s="54">
        <v>0.44740000000000002</v>
      </c>
      <c r="F59" s="54">
        <v>3.9818600000000003E-3</v>
      </c>
      <c r="G59" s="54">
        <v>-3.0099999999999998E-2</v>
      </c>
      <c r="H59" s="54">
        <f>G59-F59</f>
        <v>-3.4081859999999999E-2</v>
      </c>
      <c r="I59" s="54">
        <v>9.3900000000000008E-3</v>
      </c>
      <c r="J59" s="54">
        <v>1.5416624477882E-2</v>
      </c>
      <c r="K59" s="54">
        <v>2.4806624477882001E-2</v>
      </c>
      <c r="L59" s="45">
        <v>18.0355050079026</v>
      </c>
    </row>
    <row r="60" spans="1:12" x14ac:dyDescent="0.2">
      <c r="A60" s="4">
        <v>15</v>
      </c>
      <c r="B60" s="54">
        <v>118279.12156204638</v>
      </c>
      <c r="C60" s="54">
        <v>2.2970000000000002</v>
      </c>
      <c r="D60" s="54">
        <v>-2.1408999999999998</v>
      </c>
      <c r="E60" s="54">
        <v>0.33605000000000002</v>
      </c>
      <c r="F60" s="54">
        <v>2.9908450000000002E-3</v>
      </c>
      <c r="G60" s="54">
        <v>-3.3700000000000001E-2</v>
      </c>
      <c r="H60" s="54">
        <f>G60-F60</f>
        <v>-3.6690845E-2</v>
      </c>
      <c r="I60" s="54">
        <v>5.3E-3</v>
      </c>
      <c r="J60" s="54">
        <v>1.3976445304251E-2</v>
      </c>
      <c r="K60" s="54">
        <v>1.9276445304250999E-2</v>
      </c>
      <c r="L60" s="45">
        <v>17.433193449099846</v>
      </c>
    </row>
    <row r="61" spans="1:12" x14ac:dyDescent="0.2">
      <c r="A61" s="4">
        <v>18</v>
      </c>
      <c r="B61" s="54">
        <v>141934.94587445565</v>
      </c>
      <c r="C61" s="54">
        <v>0.93801999999999996</v>
      </c>
      <c r="D61" s="54">
        <v>-2.1408999999999998</v>
      </c>
      <c r="E61" s="54">
        <v>0.23336999999999999</v>
      </c>
      <c r="F61" s="54">
        <v>2.0769930000000001E-3</v>
      </c>
      <c r="G61" s="54">
        <v>-3.8399999999999997E-2</v>
      </c>
      <c r="H61" s="54">
        <f>G61-F61</f>
        <v>-4.0476992999999996E-2</v>
      </c>
      <c r="I61" s="54">
        <v>2.5500000000000002E-3</v>
      </c>
      <c r="J61" s="54">
        <v>1.2489384204061999E-2</v>
      </c>
      <c r="K61" s="54">
        <v>1.5039384204061999E-2</v>
      </c>
      <c r="L61" s="45">
        <v>15.517257677144048</v>
      </c>
    </row>
    <row r="62" spans="1:12" x14ac:dyDescent="0.2">
      <c r="A62" s="4">
        <v>21</v>
      </c>
      <c r="B62" s="54">
        <v>165590.77018686492</v>
      </c>
      <c r="C62" s="54">
        <v>0.12031</v>
      </c>
      <c r="D62" s="54">
        <v>-2.1408999999999998</v>
      </c>
      <c r="E62" s="54">
        <v>0.17144999999999999</v>
      </c>
      <c r="F62" s="54">
        <v>1.5259049999999999E-3</v>
      </c>
      <c r="G62" s="54">
        <v>-4.2000000000000003E-2</v>
      </c>
      <c r="H62" s="54">
        <f>G62-F62</f>
        <v>-4.3525905000000004E-2</v>
      </c>
      <c r="I62" s="54">
        <v>1.3799999999999999E-3</v>
      </c>
      <c r="J62" s="54">
        <v>1.136201075864E-2</v>
      </c>
      <c r="K62" s="54">
        <v>1.274201075864E-2</v>
      </c>
      <c r="L62" s="45">
        <v>13.45549013006009</v>
      </c>
    </row>
    <row r="63" spans="1:12" ht="15" thickBot="1" x14ac:dyDescent="0.25">
      <c r="A63" s="7">
        <v>24</v>
      </c>
      <c r="B63" s="56">
        <v>189246.59449927419</v>
      </c>
      <c r="C63" s="56">
        <v>-0.40994000000000003</v>
      </c>
      <c r="D63" s="56">
        <v>-2.1408999999999998</v>
      </c>
      <c r="E63" s="56">
        <v>0.13127</v>
      </c>
      <c r="F63" s="56">
        <v>1.1683029999999999E-3</v>
      </c>
      <c r="G63" s="56">
        <v>-4.4600000000000001E-2</v>
      </c>
      <c r="H63" s="56">
        <f>G63-F63</f>
        <v>-4.5768303000000003E-2</v>
      </c>
      <c r="I63" s="56">
        <v>8.0999999999999996E-4</v>
      </c>
      <c r="J63" s="56">
        <v>1.0451735705557999E-2</v>
      </c>
      <c r="K63" s="56">
        <v>1.1261735705557999E-2</v>
      </c>
      <c r="L63" s="49">
        <v>11.656284913098641</v>
      </c>
    </row>
    <row r="64" spans="1:12" ht="15" thickBot="1" x14ac:dyDescent="0.25"/>
    <row r="65" spans="1:14" ht="15" thickBot="1" x14ac:dyDescent="0.25">
      <c r="A65" s="15" t="s">
        <v>22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16"/>
    </row>
    <row r="66" spans="1:14" ht="15" thickBot="1" x14ac:dyDescent="0.25">
      <c r="A66" s="75" t="s">
        <v>13</v>
      </c>
      <c r="B66" s="76" t="s">
        <v>15</v>
      </c>
      <c r="C66" s="76" t="s">
        <v>16</v>
      </c>
      <c r="D66" s="76" t="s">
        <v>23</v>
      </c>
      <c r="E66" s="76" t="s">
        <v>24</v>
      </c>
      <c r="F66" s="76" t="s">
        <v>17</v>
      </c>
      <c r="G66" s="76" t="s">
        <v>25</v>
      </c>
      <c r="H66" s="76" t="s">
        <v>26</v>
      </c>
      <c r="I66" s="76" t="s">
        <v>27</v>
      </c>
      <c r="J66" s="76" t="s">
        <v>18</v>
      </c>
      <c r="K66" s="76" t="s">
        <v>19</v>
      </c>
      <c r="L66" s="76" t="s">
        <v>20</v>
      </c>
      <c r="M66" s="76" t="s">
        <v>21</v>
      </c>
      <c r="N66" s="96" t="s">
        <v>52</v>
      </c>
    </row>
    <row r="67" spans="1:14" x14ac:dyDescent="0.2">
      <c r="A67" s="97">
        <v>10.53</v>
      </c>
      <c r="B67" s="68">
        <v>-1.0998000000000001</v>
      </c>
      <c r="C67" s="68">
        <v>-9.9865999999999993</v>
      </c>
      <c r="D67" s="73">
        <v>-14</v>
      </c>
      <c r="E67" s="73">
        <v>8</v>
      </c>
      <c r="F67" s="68">
        <v>0.68061000000000005</v>
      </c>
      <c r="G67" s="68">
        <v>6.0574290000000005E-3</v>
      </c>
      <c r="H67" s="68">
        <v>6.0574290000000005E-3</v>
      </c>
      <c r="I67" s="73">
        <f>H67-G67</f>
        <v>0</v>
      </c>
      <c r="J67" s="68">
        <v>2.4670000000000001E-2</v>
      </c>
      <c r="K67" s="68">
        <v>2.3182871805521001E-2</v>
      </c>
      <c r="L67" s="68">
        <v>4.7852871805521002E-2</v>
      </c>
      <c r="M67" s="68">
        <v>14.222970833726952</v>
      </c>
      <c r="N67" s="44">
        <v>0.39226360030892371</v>
      </c>
    </row>
    <row r="68" spans="1:14" x14ac:dyDescent="0.2">
      <c r="A68" s="61">
        <v>12</v>
      </c>
      <c r="B68" s="54">
        <v>-3.3048000000000002</v>
      </c>
      <c r="C68" s="54">
        <v>-10.141999999999999</v>
      </c>
      <c r="D68" s="64">
        <v>-14.24</v>
      </c>
      <c r="E68" s="64">
        <v>8</v>
      </c>
      <c r="F68" s="54">
        <v>0.52507000000000004</v>
      </c>
      <c r="G68" s="54">
        <v>4.6731230000000004E-3</v>
      </c>
      <c r="H68" s="54">
        <v>4.6731230000000004E-3</v>
      </c>
      <c r="I68" s="64">
        <f t="shared" ref="I68:I72" si="0">H68-G68</f>
        <v>0</v>
      </c>
      <c r="J68" s="54">
        <v>1.668E-2</v>
      </c>
      <c r="K68" s="54">
        <v>1.6127008116241001E-2</v>
      </c>
      <c r="L68" s="54">
        <v>3.2807008116241002E-2</v>
      </c>
      <c r="M68" s="54">
        <v>16.004812085868501</v>
      </c>
      <c r="N68" s="45">
        <v>0.34925479678193816</v>
      </c>
    </row>
    <row r="69" spans="1:14" x14ac:dyDescent="0.2">
      <c r="A69" s="61">
        <v>15</v>
      </c>
      <c r="B69" s="54">
        <v>-6.3708</v>
      </c>
      <c r="C69" s="54">
        <v>-10.7325</v>
      </c>
      <c r="D69" s="64">
        <v>-15.15</v>
      </c>
      <c r="E69" s="64">
        <v>8</v>
      </c>
      <c r="F69" s="69">
        <v>0.33605000000000002</v>
      </c>
      <c r="G69" s="54">
        <v>2.9908450000000002E-3</v>
      </c>
      <c r="H69" s="54">
        <v>2.9908450000000002E-3</v>
      </c>
      <c r="I69" s="64">
        <f t="shared" si="0"/>
        <v>0</v>
      </c>
      <c r="J69" s="54">
        <v>1.044E-2</v>
      </c>
      <c r="K69" s="54">
        <v>1.3236703060688E-2</v>
      </c>
      <c r="L69" s="54">
        <v>2.3676703060688E-2</v>
      </c>
      <c r="M69" s="54">
        <v>14.193276789367102</v>
      </c>
      <c r="N69" s="45">
        <v>0.39383744657104025</v>
      </c>
    </row>
    <row r="70" spans="1:14" x14ac:dyDescent="0.2">
      <c r="A70" s="61">
        <v>18</v>
      </c>
      <c r="B70" s="54">
        <v>-9.1089000000000002</v>
      </c>
      <c r="C70" s="54">
        <v>-12.1229</v>
      </c>
      <c r="D70" s="64">
        <v>-17</v>
      </c>
      <c r="E70" s="64">
        <v>6.6</v>
      </c>
      <c r="F70" s="69">
        <v>0.23336999999999999</v>
      </c>
      <c r="G70" s="54">
        <v>2.0769930000000001E-3</v>
      </c>
      <c r="H70" s="54">
        <v>2.0769930000000001E-3</v>
      </c>
      <c r="I70" s="64">
        <f t="shared" si="0"/>
        <v>0</v>
      </c>
      <c r="J70" s="54">
        <v>9.0100000000000006E-3</v>
      </c>
      <c r="K70" s="54">
        <v>1.178069137279E-2</v>
      </c>
      <c r="L70" s="54">
        <v>2.079069137279E-2</v>
      </c>
      <c r="M70" s="54">
        <v>11.224734945824121</v>
      </c>
      <c r="N70" s="45">
        <v>0.4979975466041201</v>
      </c>
    </row>
    <row r="71" spans="1:14" x14ac:dyDescent="0.2">
      <c r="A71" s="61">
        <v>21</v>
      </c>
      <c r="B71" s="54">
        <v>-10.5367</v>
      </c>
      <c r="C71" s="54">
        <v>-12.7445</v>
      </c>
      <c r="D71" s="64">
        <v>-17.95</v>
      </c>
      <c r="E71" s="64">
        <v>6.6</v>
      </c>
      <c r="F71" s="69">
        <v>0.17144999999999999</v>
      </c>
      <c r="G71" s="54">
        <v>1.5259049999999999E-3</v>
      </c>
      <c r="H71" s="54">
        <v>1.5259049999999999E-3</v>
      </c>
      <c r="I71" s="64">
        <f t="shared" si="0"/>
        <v>0</v>
      </c>
      <c r="J71" s="54">
        <v>8.8599999999999998E-3</v>
      </c>
      <c r="K71" s="54">
        <v>1.0828510880704001E-2</v>
      </c>
      <c r="L71" s="54">
        <v>1.9688510880704002E-2</v>
      </c>
      <c r="M71" s="54">
        <v>8.7081242984217742</v>
      </c>
      <c r="N71" s="45">
        <v>0.6418960761153325</v>
      </c>
    </row>
    <row r="72" spans="1:14" ht="15" thickBot="1" x14ac:dyDescent="0.25">
      <c r="A72" s="62">
        <v>24</v>
      </c>
      <c r="B72" s="56">
        <v>-11.748900000000001</v>
      </c>
      <c r="C72" s="56">
        <v>-13.433999999999999</v>
      </c>
      <c r="D72" s="65">
        <v>-18.899999999999999</v>
      </c>
      <c r="E72" s="65">
        <v>6.1</v>
      </c>
      <c r="F72" s="56">
        <v>0.13127</v>
      </c>
      <c r="G72" s="56">
        <v>1.1683029999999999E-3</v>
      </c>
      <c r="H72" s="56">
        <v>1.1683029999999999E-3</v>
      </c>
      <c r="I72" s="65">
        <f t="shared" si="0"/>
        <v>0</v>
      </c>
      <c r="J72" s="56">
        <v>9.1000000000000004E-3</v>
      </c>
      <c r="K72" s="56">
        <v>1.0363185681271E-2</v>
      </c>
      <c r="L72" s="56">
        <v>1.9463185681270999E-2</v>
      </c>
      <c r="M72" s="56">
        <v>6.7445279590749765</v>
      </c>
      <c r="N72" s="49">
        <v>0.82879986321901711</v>
      </c>
    </row>
    <row r="73" spans="1:14" ht="15" thickBot="1" x14ac:dyDescent="0.25"/>
    <row r="74" spans="1:14" ht="15" thickBot="1" x14ac:dyDescent="0.25">
      <c r="A74" s="70" t="s">
        <v>29</v>
      </c>
    </row>
    <row r="75" spans="1:14" x14ac:dyDescent="0.2">
      <c r="A75" s="2" t="s">
        <v>1</v>
      </c>
      <c r="B75" s="44">
        <v>8.5640559300000002E-2</v>
      </c>
    </row>
    <row r="76" spans="1:14" x14ac:dyDescent="0.2">
      <c r="A76" s="4" t="s">
        <v>2</v>
      </c>
      <c r="B76" s="45">
        <v>0.59499999999999997</v>
      </c>
    </row>
    <row r="77" spans="1:14" x14ac:dyDescent="0.2">
      <c r="A77" s="4" t="s">
        <v>3</v>
      </c>
      <c r="B77" s="45">
        <v>0.12018666271742599</v>
      </c>
    </row>
    <row r="78" spans="1:14" ht="15" x14ac:dyDescent="0.25">
      <c r="A78" s="46" t="s">
        <v>4</v>
      </c>
      <c r="B78" s="45">
        <v>1.2250000000000001</v>
      </c>
    </row>
    <row r="79" spans="1:14" x14ac:dyDescent="0.2">
      <c r="A79" s="47" t="s">
        <v>5</v>
      </c>
      <c r="B79" s="45">
        <v>1.789E-5</v>
      </c>
    </row>
    <row r="80" spans="1:14" ht="15" thickBot="1" x14ac:dyDescent="0.25">
      <c r="A80" s="48" t="s">
        <v>6</v>
      </c>
      <c r="B80" s="49">
        <f>0.57*9.807</f>
        <v>5.5899899999999993</v>
      </c>
    </row>
    <row r="81" spans="1:12" ht="15" thickBot="1" x14ac:dyDescent="0.25"/>
    <row r="82" spans="1:12" ht="15" thickBot="1" x14ac:dyDescent="0.25">
      <c r="A82" s="23" t="s">
        <v>11</v>
      </c>
      <c r="B82" s="24"/>
      <c r="C82" s="24"/>
      <c r="D82" s="25"/>
    </row>
    <row r="83" spans="1:12" ht="15" thickBot="1" x14ac:dyDescent="0.25">
      <c r="A83" s="10" t="s">
        <v>7</v>
      </c>
      <c r="B83" s="11" t="s">
        <v>8</v>
      </c>
      <c r="C83" s="11" t="s">
        <v>9</v>
      </c>
      <c r="D83" s="71" t="s">
        <v>10</v>
      </c>
    </row>
    <row r="84" spans="1:12" x14ac:dyDescent="0.2">
      <c r="A84" s="50">
        <v>0.112523</v>
      </c>
      <c r="B84" s="51">
        <v>0</v>
      </c>
      <c r="C84" s="51">
        <v>0.15216199999999999</v>
      </c>
      <c r="D84" s="52">
        <v>35</v>
      </c>
    </row>
    <row r="85" spans="1:12" x14ac:dyDescent="0.2">
      <c r="A85" s="53">
        <v>0</v>
      </c>
      <c r="B85" s="54">
        <v>0.16070000000000001</v>
      </c>
      <c r="C85" s="54">
        <v>0.16844500000000001</v>
      </c>
      <c r="D85" s="6">
        <v>50</v>
      </c>
    </row>
    <row r="86" spans="1:12" x14ac:dyDescent="0.2">
      <c r="A86" s="53">
        <v>0.16303200000000001</v>
      </c>
      <c r="B86" s="54">
        <v>0.29749999999999999</v>
      </c>
      <c r="C86" s="54">
        <v>8.0962999999999993E-2</v>
      </c>
      <c r="D86" s="6"/>
    </row>
    <row r="87" spans="1:12" x14ac:dyDescent="0.2">
      <c r="A87" s="53">
        <f>A86+C86</f>
        <v>0.24399500000000002</v>
      </c>
      <c r="B87" s="54">
        <v>0.29749999999999999</v>
      </c>
      <c r="C87" s="54"/>
      <c r="D87" s="6"/>
    </row>
    <row r="88" spans="1:12" x14ac:dyDescent="0.2">
      <c r="A88" s="53">
        <f>A85+C85</f>
        <v>0.16844500000000001</v>
      </c>
      <c r="B88" s="54">
        <v>0.16070000000000001</v>
      </c>
      <c r="C88" s="54"/>
      <c r="D88" s="6"/>
    </row>
    <row r="89" spans="1:12" x14ac:dyDescent="0.2">
      <c r="A89" s="53">
        <f>A84+C84</f>
        <v>0.264685</v>
      </c>
      <c r="B89" s="54">
        <v>0</v>
      </c>
      <c r="C89" s="54"/>
      <c r="D89" s="6"/>
    </row>
    <row r="90" spans="1:12" ht="15" thickBot="1" x14ac:dyDescent="0.25">
      <c r="A90" s="55">
        <v>0.112523</v>
      </c>
      <c r="B90" s="56">
        <v>0</v>
      </c>
      <c r="C90" s="56"/>
      <c r="D90" s="9"/>
    </row>
    <row r="91" spans="1:12" ht="15" thickBot="1" x14ac:dyDescent="0.25"/>
    <row r="92" spans="1:12" ht="15" thickBot="1" x14ac:dyDescent="0.25">
      <c r="A92" s="23" t="s">
        <v>12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5"/>
    </row>
    <row r="93" spans="1:12" ht="15" thickBot="1" x14ac:dyDescent="0.25">
      <c r="A93" s="10" t="s">
        <v>13</v>
      </c>
      <c r="B93" s="11" t="s">
        <v>14</v>
      </c>
      <c r="C93" s="11" t="s">
        <v>15</v>
      </c>
      <c r="D93" s="11" t="s">
        <v>16</v>
      </c>
      <c r="E93" s="11" t="s">
        <v>17</v>
      </c>
      <c r="F93" s="11" t="s">
        <v>25</v>
      </c>
      <c r="G93" s="11" t="s">
        <v>26</v>
      </c>
      <c r="H93" s="57" t="s">
        <v>27</v>
      </c>
      <c r="I93" s="11" t="s">
        <v>18</v>
      </c>
      <c r="J93" s="11" t="s">
        <v>19</v>
      </c>
      <c r="K93" s="11" t="s">
        <v>20</v>
      </c>
      <c r="L93" s="12" t="s">
        <v>21</v>
      </c>
    </row>
    <row r="94" spans="1:12" x14ac:dyDescent="0.2">
      <c r="A94" s="58">
        <v>15.02</v>
      </c>
      <c r="B94" s="59">
        <v>123609.53050135716</v>
      </c>
      <c r="C94" s="59">
        <v>5.5975999999999999</v>
      </c>
      <c r="D94" s="59">
        <v>-2.1844999999999999</v>
      </c>
      <c r="E94" s="59">
        <v>0.47258</v>
      </c>
      <c r="F94" s="59">
        <v>3.4498340000000001E-3</v>
      </c>
      <c r="G94" s="59">
        <v>-2.41E-2</v>
      </c>
      <c r="H94" s="59">
        <f>G94-F94</f>
        <v>-2.7549833999999999E-2</v>
      </c>
      <c r="I94" s="59">
        <v>1.738E-2</v>
      </c>
      <c r="J94" s="59">
        <v>1.8067257432332999E-2</v>
      </c>
      <c r="K94" s="59">
        <v>3.5447257432332999E-2</v>
      </c>
      <c r="L94" s="52">
        <v>13.331919991331658</v>
      </c>
    </row>
    <row r="95" spans="1:12" x14ac:dyDescent="0.2">
      <c r="A95" s="61">
        <v>18</v>
      </c>
      <c r="B95" s="5">
        <v>148133.92470202589</v>
      </c>
      <c r="C95" s="5">
        <v>3.2138</v>
      </c>
      <c r="D95" s="5">
        <v>-2.1844999999999999</v>
      </c>
      <c r="E95" s="5">
        <v>0.32906000000000002</v>
      </c>
      <c r="F95" s="5">
        <v>2.4021380000000003E-3</v>
      </c>
      <c r="G95" s="5">
        <v>-2.7099999999999999E-2</v>
      </c>
      <c r="H95" s="5">
        <f>G95-F95</f>
        <v>-2.9502138000000001E-2</v>
      </c>
      <c r="I95" s="5">
        <v>8.4200000000000004E-3</v>
      </c>
      <c r="J95" s="5">
        <v>1.3442961916887999E-2</v>
      </c>
      <c r="K95" s="5">
        <v>2.1862961916888E-2</v>
      </c>
      <c r="L95" s="6">
        <v>15.051025622736795</v>
      </c>
    </row>
    <row r="96" spans="1:12" x14ac:dyDescent="0.2">
      <c r="A96" s="61">
        <v>20.010000000000002</v>
      </c>
      <c r="B96" s="5">
        <v>164675.54629375215</v>
      </c>
      <c r="C96" s="5">
        <v>2.1787000000000001</v>
      </c>
      <c r="D96" s="5">
        <v>-2.1844999999999999</v>
      </c>
      <c r="E96" s="5">
        <v>0.26627000000000001</v>
      </c>
      <c r="F96" s="5">
        <v>1.9437710000000002E-3</v>
      </c>
      <c r="G96" s="5">
        <v>-2.9100000000000001E-2</v>
      </c>
      <c r="H96" s="5">
        <f>G96-F96</f>
        <v>-3.1043771000000001E-2</v>
      </c>
      <c r="I96" s="5">
        <v>5.5100000000000001E-3</v>
      </c>
      <c r="J96" s="5">
        <v>1.2489721509525001E-2</v>
      </c>
      <c r="K96" s="5">
        <v>1.7999721509525002E-2</v>
      </c>
      <c r="L96" s="6">
        <v>14.793006650636045</v>
      </c>
    </row>
    <row r="97" spans="1:15" x14ac:dyDescent="0.2">
      <c r="A97" s="61">
        <v>22</v>
      </c>
      <c r="B97" s="5">
        <v>181052.57463580943</v>
      </c>
      <c r="C97" s="5">
        <v>1.4227000000000001</v>
      </c>
      <c r="D97" s="5">
        <v>-2.1844999999999999</v>
      </c>
      <c r="E97" s="5">
        <v>0.22028</v>
      </c>
      <c r="F97" s="5">
        <v>1.6080440000000001E-3</v>
      </c>
      <c r="G97" s="5">
        <v>-3.09E-2</v>
      </c>
      <c r="H97" s="5">
        <f>G97-F97</f>
        <v>-3.2508044E-2</v>
      </c>
      <c r="I97" s="5">
        <v>3.7699999999999999E-3</v>
      </c>
      <c r="J97" s="5">
        <v>1.1843326010184001E-2</v>
      </c>
      <c r="K97" s="5">
        <v>1.5613326010184E-2</v>
      </c>
      <c r="L97" s="6">
        <v>14.108460929869743</v>
      </c>
    </row>
    <row r="98" spans="1:15" ht="15" thickBot="1" x14ac:dyDescent="0.25">
      <c r="A98" s="62">
        <v>24</v>
      </c>
      <c r="B98" s="8">
        <v>197511.89960270119</v>
      </c>
      <c r="C98" s="8">
        <v>0.84526999999999997</v>
      </c>
      <c r="D98" s="8">
        <v>-2.1844999999999999</v>
      </c>
      <c r="E98" s="8">
        <v>0.18493999999999999</v>
      </c>
      <c r="F98" s="8">
        <v>1.350062E-3</v>
      </c>
      <c r="G98" s="8">
        <v>-3.2500000000000001E-2</v>
      </c>
      <c r="H98" s="8">
        <f>G98-F98</f>
        <v>-3.3850062E-2</v>
      </c>
      <c r="I98" s="8">
        <v>2.66E-3</v>
      </c>
      <c r="J98" s="8">
        <v>1.1259589436222E-2</v>
      </c>
      <c r="K98" s="8">
        <v>1.3919589436221999E-2</v>
      </c>
      <c r="L98" s="9">
        <v>13.286311413664489</v>
      </c>
    </row>
    <row r="99" spans="1:15" ht="15" thickBot="1" x14ac:dyDescent="0.25"/>
    <row r="100" spans="1:15" ht="15" thickBot="1" x14ac:dyDescent="0.25">
      <c r="A100" s="23" t="s">
        <v>22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5"/>
    </row>
    <row r="101" spans="1:15" ht="15" thickBot="1" x14ac:dyDescent="0.25">
      <c r="A101" s="10" t="s">
        <v>13</v>
      </c>
      <c r="B101" s="11" t="s">
        <v>15</v>
      </c>
      <c r="C101" s="11" t="s">
        <v>16</v>
      </c>
      <c r="D101" s="11" t="s">
        <v>23</v>
      </c>
      <c r="E101" s="11" t="s">
        <v>24</v>
      </c>
      <c r="F101" s="11" t="s">
        <v>17</v>
      </c>
      <c r="G101" s="11" t="s">
        <v>25</v>
      </c>
      <c r="H101" s="11" t="s">
        <v>26</v>
      </c>
      <c r="I101" s="11" t="s">
        <v>27</v>
      </c>
      <c r="J101" s="11" t="s">
        <v>18</v>
      </c>
      <c r="K101" s="11" t="s">
        <v>19</v>
      </c>
      <c r="L101" s="11" t="s">
        <v>20</v>
      </c>
      <c r="M101" s="11" t="s">
        <v>21</v>
      </c>
      <c r="N101" s="39" t="s">
        <v>53</v>
      </c>
    </row>
    <row r="102" spans="1:15" x14ac:dyDescent="0.2">
      <c r="A102" s="97">
        <v>16.22</v>
      </c>
      <c r="B102" s="3">
        <v>-6.2523</v>
      </c>
      <c r="C102" s="3">
        <v>-12.731</v>
      </c>
      <c r="D102" s="3">
        <v>-19</v>
      </c>
      <c r="E102" s="3">
        <v>8.4</v>
      </c>
      <c r="F102" s="3">
        <v>0.40523999999999999</v>
      </c>
      <c r="G102" s="3">
        <v>2.9582519999999998E-3</v>
      </c>
      <c r="H102" s="3">
        <v>2.9582519999999998E-3</v>
      </c>
      <c r="I102" s="3">
        <f>H102-G102</f>
        <v>0</v>
      </c>
      <c r="J102" s="3">
        <v>1.7090000000000001E-2</v>
      </c>
      <c r="K102" s="3">
        <v>1.7755008633982002E-2</v>
      </c>
      <c r="L102" s="3">
        <v>3.4845008633982003E-2</v>
      </c>
      <c r="M102" s="3">
        <v>11.629786184205349</v>
      </c>
      <c r="N102" s="44">
        <v>0.48087019990880353</v>
      </c>
    </row>
    <row r="103" spans="1:15" x14ac:dyDescent="0.2">
      <c r="A103" s="61">
        <v>18</v>
      </c>
      <c r="B103" s="5">
        <v>-7.7244000000000002</v>
      </c>
      <c r="C103" s="5">
        <v>-12.9773</v>
      </c>
      <c r="D103" s="5">
        <v>-19.399999999999999</v>
      </c>
      <c r="E103" s="5">
        <v>8.4</v>
      </c>
      <c r="F103" s="5">
        <v>0.32906000000000002</v>
      </c>
      <c r="G103" s="5">
        <v>2.4021380000000003E-3</v>
      </c>
      <c r="H103" s="5">
        <v>2.4021380000000003E-3</v>
      </c>
      <c r="I103" s="5">
        <f>H103-G103</f>
        <v>0</v>
      </c>
      <c r="J103" s="5">
        <v>1.3440000000000001E-2</v>
      </c>
      <c r="K103" s="5">
        <v>1.3632921272673E-2</v>
      </c>
      <c r="L103" s="5">
        <v>2.7072921272673002E-2</v>
      </c>
      <c r="M103" s="5">
        <v>12.15458046384334</v>
      </c>
      <c r="N103" s="45">
        <v>0.46011428674981808</v>
      </c>
    </row>
    <row r="104" spans="1:15" x14ac:dyDescent="0.2">
      <c r="A104" s="61">
        <v>20</v>
      </c>
      <c r="B104" s="5">
        <v>-8.9738000000000007</v>
      </c>
      <c r="C104" s="5">
        <v>-13.224</v>
      </c>
      <c r="D104" s="5">
        <v>-19.8</v>
      </c>
      <c r="E104" s="5">
        <v>8.4</v>
      </c>
      <c r="F104" s="5">
        <v>0.26654</v>
      </c>
      <c r="G104" s="5">
        <v>1.9457420000000001E-3</v>
      </c>
      <c r="H104" s="5">
        <v>1.9457420000000001E-3</v>
      </c>
      <c r="I104" s="5">
        <f>H104-G104</f>
        <v>0</v>
      </c>
      <c r="J104" s="5">
        <v>1.1169999999999999E-2</v>
      </c>
      <c r="K104" s="5">
        <v>1.2344267929012E-2</v>
      </c>
      <c r="L104" s="5">
        <v>2.3514267929011998E-2</v>
      </c>
      <c r="M104" s="5">
        <v>11.33524551156202</v>
      </c>
      <c r="N104" s="45">
        <v>0.4933748889578069</v>
      </c>
    </row>
    <row r="105" spans="1:15" x14ac:dyDescent="0.2">
      <c r="A105" s="61">
        <v>21</v>
      </c>
      <c r="B105" s="5">
        <v>-9.5982000000000003</v>
      </c>
      <c r="C105" s="5">
        <v>-13.45</v>
      </c>
      <c r="D105" s="5">
        <v>-20.149999999999999</v>
      </c>
      <c r="E105" s="5">
        <v>8.3000000000000007</v>
      </c>
      <c r="F105" s="5">
        <v>0.24176</v>
      </c>
      <c r="G105" s="5">
        <v>1.7648480000000001E-3</v>
      </c>
      <c r="H105" s="5">
        <v>1.7648480000000001E-3</v>
      </c>
      <c r="I105" s="5">
        <f>H105-G105</f>
        <v>0</v>
      </c>
      <c r="J105" s="5">
        <v>1.056E-2</v>
      </c>
      <c r="K105" s="5">
        <v>1.1862993739105E-2</v>
      </c>
      <c r="L105" s="5">
        <v>2.2422993739105002E-2</v>
      </c>
      <c r="M105" s="5">
        <v>10.781789568909263</v>
      </c>
      <c r="N105" s="45">
        <v>0.51870182149334687</v>
      </c>
    </row>
    <row r="106" spans="1:15" x14ac:dyDescent="0.2">
      <c r="A106" s="61">
        <v>22</v>
      </c>
      <c r="B106" s="5">
        <v>-10.0969</v>
      </c>
      <c r="C106" s="5">
        <v>-13.6046</v>
      </c>
      <c r="D106" s="5">
        <v>-20.399999999999999</v>
      </c>
      <c r="E106" s="5">
        <v>8.3000000000000007</v>
      </c>
      <c r="F106" s="5">
        <v>0.22028</v>
      </c>
      <c r="G106" s="5">
        <v>1.6080440000000001E-3</v>
      </c>
      <c r="H106" s="5">
        <v>1.6080440000000001E-3</v>
      </c>
      <c r="I106" s="5">
        <f>H106-G106</f>
        <v>0</v>
      </c>
      <c r="J106" s="5">
        <v>1.008E-2</v>
      </c>
      <c r="K106" s="5">
        <v>1.1447627005767E-2</v>
      </c>
      <c r="L106" s="5">
        <v>2.1527627005766999E-2</v>
      </c>
      <c r="M106" s="5">
        <v>10.232432954221549</v>
      </c>
      <c r="N106" s="45">
        <v>0.54654649019172752</v>
      </c>
    </row>
    <row r="107" spans="1:15" ht="15" thickBot="1" x14ac:dyDescent="0.25">
      <c r="A107" s="62">
        <v>24</v>
      </c>
      <c r="B107" s="8">
        <v>-10.938599999999999</v>
      </c>
      <c r="C107" s="8">
        <v>-13.8834</v>
      </c>
      <c r="D107" s="8">
        <v>-20.85</v>
      </c>
      <c r="E107" s="8">
        <v>8.3000000000000007</v>
      </c>
      <c r="F107" s="8">
        <v>0.18509</v>
      </c>
      <c r="G107" s="8">
        <v>1.351157E-3</v>
      </c>
      <c r="H107" s="8">
        <v>1.351157E-3</v>
      </c>
      <c r="I107" s="8">
        <f>H107-G107</f>
        <v>0</v>
      </c>
      <c r="J107" s="8">
        <v>9.4900000000000002E-3</v>
      </c>
      <c r="K107" s="8">
        <v>1.0828142996475E-2</v>
      </c>
      <c r="L107" s="8">
        <v>2.0318142996475001E-2</v>
      </c>
      <c r="M107" s="8">
        <v>9.1095923496606606</v>
      </c>
      <c r="N107" s="49">
        <v>0.61389215551885945</v>
      </c>
    </row>
    <row r="108" spans="1:15" ht="15" thickBot="1" x14ac:dyDescent="0.25"/>
    <row r="109" spans="1:15" ht="15" thickBot="1" x14ac:dyDescent="0.25">
      <c r="A109" s="13" t="s">
        <v>31</v>
      </c>
      <c r="B109" s="42"/>
      <c r="C109" s="42"/>
      <c r="D109" s="42"/>
      <c r="E109" s="42"/>
      <c r="F109" s="42"/>
      <c r="G109" s="42"/>
      <c r="H109" s="14"/>
      <c r="J109" s="37" t="s">
        <v>39</v>
      </c>
      <c r="K109" s="43"/>
      <c r="L109" s="38"/>
      <c r="N109" s="78"/>
      <c r="O109" s="78"/>
    </row>
    <row r="110" spans="1:15" ht="15" thickBot="1" x14ac:dyDescent="0.25">
      <c r="A110" s="10" t="s">
        <v>30</v>
      </c>
      <c r="B110" s="11" t="s">
        <v>33</v>
      </c>
      <c r="C110" s="11" t="s">
        <v>34</v>
      </c>
      <c r="D110" s="11" t="s">
        <v>40</v>
      </c>
      <c r="E110" s="11" t="s">
        <v>41</v>
      </c>
      <c r="F110" s="11" t="s">
        <v>17</v>
      </c>
      <c r="G110" s="11" t="s">
        <v>35</v>
      </c>
      <c r="H110" s="12" t="s">
        <v>36</v>
      </c>
      <c r="J110" s="10" t="s">
        <v>32</v>
      </c>
      <c r="K110" s="11" t="s">
        <v>33</v>
      </c>
      <c r="L110" s="12" t="s">
        <v>36</v>
      </c>
      <c r="N110" s="78"/>
      <c r="O110" s="78"/>
    </row>
    <row r="111" spans="1:15" x14ac:dyDescent="0.2">
      <c r="A111" s="72" t="s">
        <v>37</v>
      </c>
      <c r="B111" s="41">
        <v>6.6</v>
      </c>
      <c r="C111" s="51">
        <v>1.01</v>
      </c>
      <c r="D111" s="51">
        <v>0.13211999999999999</v>
      </c>
      <c r="E111" s="51">
        <v>0.29227999999999998</v>
      </c>
      <c r="F111" s="51">
        <v>1.58580032248598</v>
      </c>
      <c r="G111" s="51">
        <v>0.88900000000000001</v>
      </c>
      <c r="H111" s="60">
        <f>$B$80/G111</f>
        <v>6.2879527559055113</v>
      </c>
      <c r="J111" s="72" t="s">
        <v>37</v>
      </c>
      <c r="K111" s="63">
        <v>10.42</v>
      </c>
      <c r="L111" s="60">
        <v>14.6896798</v>
      </c>
      <c r="N111" s="78"/>
      <c r="O111" s="78"/>
    </row>
    <row r="112" spans="1:15" x14ac:dyDescent="0.2">
      <c r="A112" s="4" t="s">
        <v>42</v>
      </c>
      <c r="B112" s="35">
        <v>8.1999999999999993</v>
      </c>
      <c r="C112" s="54">
        <v>0.90800000000000003</v>
      </c>
      <c r="D112" s="54">
        <v>0.1207</v>
      </c>
      <c r="E112" s="54">
        <v>0.26902400000000004</v>
      </c>
      <c r="F112" s="54">
        <v>1.1245271960700056</v>
      </c>
      <c r="G112" s="54">
        <v>0.65400000000000003</v>
      </c>
      <c r="H112" s="45">
        <f t="shared" ref="H112:H118" si="1">$B$80/G112</f>
        <v>8.5473853211009168</v>
      </c>
      <c r="J112" s="4" t="s">
        <v>42</v>
      </c>
      <c r="K112" s="64">
        <v>12</v>
      </c>
      <c r="L112" s="45">
        <v>16.004812099999999</v>
      </c>
      <c r="N112" s="78"/>
      <c r="O112" s="78"/>
    </row>
    <row r="113" spans="1:15" ht="15" thickBot="1" x14ac:dyDescent="0.25">
      <c r="A113" s="4" t="s">
        <v>38</v>
      </c>
      <c r="B113" s="79">
        <v>9.5</v>
      </c>
      <c r="C113" s="54">
        <v>0.89900000000000002</v>
      </c>
      <c r="D113" s="54">
        <v>0.1197</v>
      </c>
      <c r="E113" s="54">
        <v>0.26696999999999999</v>
      </c>
      <c r="F113" s="54">
        <v>0.84481881395217351</v>
      </c>
      <c r="G113" s="54">
        <v>0.58599999999999997</v>
      </c>
      <c r="H113" s="45">
        <f>$B$80/G113</f>
        <v>9.5392320819112619</v>
      </c>
      <c r="J113" s="7" t="s">
        <v>38</v>
      </c>
      <c r="K113" s="65">
        <v>18</v>
      </c>
      <c r="L113" s="49">
        <v>12.1545805</v>
      </c>
      <c r="N113" s="78"/>
      <c r="O113" s="78"/>
    </row>
    <row r="114" spans="1:15" x14ac:dyDescent="0.2">
      <c r="A114" s="4" t="s">
        <v>43</v>
      </c>
      <c r="B114" s="79">
        <v>10.5</v>
      </c>
      <c r="C114" s="91">
        <v>0.80500000000000005</v>
      </c>
      <c r="D114" s="54">
        <v>0.10915999999999999</v>
      </c>
      <c r="E114" s="54">
        <v>0.24554000000000001</v>
      </c>
      <c r="F114" s="54">
        <v>0.75833798943856445</v>
      </c>
      <c r="G114" s="54">
        <v>0.57699999999999996</v>
      </c>
      <c r="H114" s="45">
        <f t="shared" si="1"/>
        <v>9.6880242634315419</v>
      </c>
      <c r="N114" s="78"/>
      <c r="O114" s="78"/>
    </row>
    <row r="115" spans="1:15" ht="14.25" customHeight="1" x14ac:dyDescent="0.2">
      <c r="A115" s="77" t="s">
        <v>44</v>
      </c>
      <c r="B115" s="79">
        <v>11.5</v>
      </c>
      <c r="C115" s="91">
        <v>0.74199999999999999</v>
      </c>
      <c r="D115" s="91">
        <v>0.1021</v>
      </c>
      <c r="E115" s="91">
        <v>0.23118</v>
      </c>
      <c r="F115" s="91">
        <v>0.67590166323570122</v>
      </c>
      <c r="G115" s="91">
        <v>0.57099999999999995</v>
      </c>
      <c r="H115" s="45">
        <f t="shared" si="1"/>
        <v>9.7898248686514879</v>
      </c>
      <c r="N115" s="78"/>
      <c r="O115" s="78"/>
    </row>
    <row r="116" spans="1:15" ht="14.25" customHeight="1" x14ac:dyDescent="0.2">
      <c r="A116" s="77" t="s">
        <v>45</v>
      </c>
      <c r="B116" s="35">
        <v>12.5</v>
      </c>
      <c r="C116" s="54">
        <v>0.72899999999999998</v>
      </c>
      <c r="D116" s="91">
        <v>0.10065</v>
      </c>
      <c r="E116" s="91">
        <v>0.22821</v>
      </c>
      <c r="F116" s="91">
        <v>0.5803248030657866</v>
      </c>
      <c r="G116" s="91">
        <v>0.56599999999999995</v>
      </c>
      <c r="H116" s="45">
        <f t="shared" si="1"/>
        <v>9.8763074204946992</v>
      </c>
      <c r="N116" s="78"/>
      <c r="O116" s="78"/>
    </row>
    <row r="117" spans="1:15" x14ac:dyDescent="0.2">
      <c r="A117" s="4" t="s">
        <v>46</v>
      </c>
      <c r="B117" s="35">
        <v>14.2</v>
      </c>
      <c r="C117" s="54">
        <v>0.59499999999999997</v>
      </c>
      <c r="D117" s="54">
        <v>8.5639999999999994E-2</v>
      </c>
      <c r="E117" s="54">
        <v>0.19766</v>
      </c>
      <c r="F117" s="54">
        <v>0.52850803037432403</v>
      </c>
      <c r="G117" s="54">
        <v>0.71299999999999997</v>
      </c>
      <c r="H117" s="45">
        <f t="shared" si="1"/>
        <v>7.8400981767180919</v>
      </c>
    </row>
    <row r="118" spans="1:15" ht="15" thickBot="1" x14ac:dyDescent="0.25">
      <c r="A118" s="62" t="s">
        <v>47</v>
      </c>
      <c r="B118" s="36">
        <v>15.9</v>
      </c>
      <c r="C118" s="56">
        <v>0.56799999999999995</v>
      </c>
      <c r="D118" s="56">
        <v>8.2619999999999999E-2</v>
      </c>
      <c r="E118" s="56">
        <v>0.1915</v>
      </c>
      <c r="F118" s="56">
        <v>0.43694371683072791</v>
      </c>
      <c r="G118" s="56">
        <v>0.80600000000000005</v>
      </c>
      <c r="H118" s="49">
        <f t="shared" si="1"/>
        <v>6.9354714640198498</v>
      </c>
    </row>
    <row r="119" spans="1:15" x14ac:dyDescent="0.2">
      <c r="A119" s="74"/>
      <c r="B119" s="67"/>
      <c r="D119" s="67"/>
      <c r="E119" s="67"/>
      <c r="F119" s="67"/>
      <c r="G119" s="67"/>
      <c r="H119" s="67"/>
      <c r="I119" s="67"/>
    </row>
    <row r="120" spans="1:15" x14ac:dyDescent="0.2">
      <c r="A120" s="74"/>
      <c r="B120" s="67"/>
      <c r="C120" s="67"/>
      <c r="D120" s="67"/>
      <c r="E120" s="67"/>
      <c r="F120" s="67"/>
      <c r="G120" s="67"/>
      <c r="H120" s="67"/>
      <c r="I120" s="67"/>
    </row>
  </sheetData>
  <mergeCells count="13">
    <mergeCell ref="J109:L109"/>
    <mergeCell ref="A100:N100"/>
    <mergeCell ref="A65:N65"/>
    <mergeCell ref="A29:N29"/>
    <mergeCell ref="A56:L56"/>
    <mergeCell ref="A82:D82"/>
    <mergeCell ref="A92:L92"/>
    <mergeCell ref="A109:H109"/>
    <mergeCell ref="A1:B1"/>
    <mergeCell ref="A38:B38"/>
    <mergeCell ref="A9:D9"/>
    <mergeCell ref="A19:L19"/>
    <mergeCell ref="A46:D4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Q20" sqref="Q20"/>
    </sheetView>
  </sheetViews>
  <sheetFormatPr defaultRowHeight="14.25" x14ac:dyDescent="0.2"/>
  <cols>
    <col min="1" max="16384" width="9" style="1"/>
  </cols>
  <sheetData>
    <row r="1" spans="1:15" ht="15" thickBot="1" x14ac:dyDescent="0.25">
      <c r="A1" s="37" t="s">
        <v>51</v>
      </c>
      <c r="B1" s="43"/>
      <c r="C1" s="43"/>
      <c r="D1" s="43"/>
      <c r="E1" s="43"/>
      <c r="F1" s="38"/>
      <c r="H1" s="37" t="s">
        <v>31</v>
      </c>
      <c r="I1" s="43"/>
      <c r="J1" s="43"/>
      <c r="K1" s="43"/>
      <c r="L1" s="43"/>
      <c r="M1" s="43"/>
      <c r="N1" s="43"/>
      <c r="O1" s="38"/>
    </row>
    <row r="2" spans="1:15" ht="15" thickBot="1" x14ac:dyDescent="0.25">
      <c r="A2" s="10" t="s">
        <v>48</v>
      </c>
      <c r="B2" s="11" t="s">
        <v>13</v>
      </c>
      <c r="C2" s="11" t="s">
        <v>17</v>
      </c>
      <c r="D2" s="11" t="s">
        <v>49</v>
      </c>
      <c r="E2" s="11" t="s">
        <v>50</v>
      </c>
      <c r="F2" s="12" t="s">
        <v>21</v>
      </c>
      <c r="H2" s="10" t="s">
        <v>30</v>
      </c>
      <c r="I2" s="11" t="s">
        <v>33</v>
      </c>
      <c r="J2" s="11" t="s">
        <v>34</v>
      </c>
      <c r="K2" s="11" t="s">
        <v>40</v>
      </c>
      <c r="L2" s="11" t="s">
        <v>41</v>
      </c>
      <c r="M2" s="11" t="s">
        <v>17</v>
      </c>
      <c r="N2" s="11" t="s">
        <v>35</v>
      </c>
      <c r="O2" s="12" t="s">
        <v>36</v>
      </c>
    </row>
    <row r="3" spans="1:15" x14ac:dyDescent="0.2">
      <c r="A3" s="81">
        <v>0</v>
      </c>
      <c r="B3" s="73">
        <v>10.42</v>
      </c>
      <c r="C3" s="68">
        <v>0.63505999999999996</v>
      </c>
      <c r="D3" s="92">
        <v>4.3232E-2</v>
      </c>
      <c r="E3" s="92">
        <v>4.3232E-2</v>
      </c>
      <c r="F3" s="44">
        <v>14.6896798</v>
      </c>
      <c r="H3" s="72" t="s">
        <v>37</v>
      </c>
      <c r="I3" s="59">
        <v>6.6</v>
      </c>
      <c r="J3" s="51">
        <v>1.01</v>
      </c>
      <c r="K3" s="51">
        <v>0.13211999999999999</v>
      </c>
      <c r="L3" s="51">
        <v>0.29227999999999998</v>
      </c>
      <c r="M3" s="51">
        <v>1.58580032248598</v>
      </c>
      <c r="N3" s="51">
        <v>0.88900000000000001</v>
      </c>
      <c r="O3" s="60">
        <v>6.2879527559055113</v>
      </c>
    </row>
    <row r="4" spans="1:15" x14ac:dyDescent="0.2">
      <c r="A4" s="82"/>
      <c r="B4" s="64">
        <v>12</v>
      </c>
      <c r="C4" s="54">
        <v>0.52507000000000004</v>
      </c>
      <c r="D4" s="54">
        <v>3.2807000000000003E-2</v>
      </c>
      <c r="E4" s="54">
        <v>3.2807000000000003E-2</v>
      </c>
      <c r="F4" s="45">
        <v>16.004812099999999</v>
      </c>
      <c r="H4" s="4" t="s">
        <v>42</v>
      </c>
      <c r="I4" s="5">
        <v>8.1999999999999993</v>
      </c>
      <c r="J4" s="54">
        <v>0.90800000000000003</v>
      </c>
      <c r="K4" s="54">
        <v>0.1207</v>
      </c>
      <c r="L4" s="54">
        <v>0.26902400000000004</v>
      </c>
      <c r="M4" s="54">
        <v>1.1245271960700056</v>
      </c>
      <c r="N4" s="54">
        <v>0.65400000000000003</v>
      </c>
      <c r="O4" s="45">
        <v>8.5473853211009168</v>
      </c>
    </row>
    <row r="5" spans="1:15" ht="15" thickBot="1" x14ac:dyDescent="0.25">
      <c r="A5" s="86"/>
      <c r="B5" s="65">
        <v>18</v>
      </c>
      <c r="C5" s="56">
        <v>0.32906000000000002</v>
      </c>
      <c r="D5" s="56">
        <v>2.7073E-2</v>
      </c>
      <c r="E5" s="56">
        <v>2.7073E-2</v>
      </c>
      <c r="F5" s="49">
        <v>12.1545805</v>
      </c>
      <c r="H5" s="4" t="s">
        <v>38</v>
      </c>
      <c r="I5" s="5">
        <v>9.5</v>
      </c>
      <c r="J5" s="54">
        <v>0.89900000000000002</v>
      </c>
      <c r="K5" s="54">
        <v>0.1197</v>
      </c>
      <c r="L5" s="54">
        <v>0.26696999999999999</v>
      </c>
      <c r="M5" s="54">
        <v>0.84481881395217351</v>
      </c>
      <c r="N5" s="54">
        <v>0.58599999999999997</v>
      </c>
      <c r="O5" s="45">
        <v>9.5392320819112619</v>
      </c>
    </row>
    <row r="6" spans="1:15" x14ac:dyDescent="0.2">
      <c r="A6" s="85">
        <v>5.0000000000000001E-3</v>
      </c>
      <c r="B6" s="63">
        <v>10.42</v>
      </c>
      <c r="C6" s="51">
        <v>0.63505999999999996</v>
      </c>
      <c r="D6" s="51">
        <v>4.3232E-2</v>
      </c>
      <c r="E6" s="51">
        <v>4.8231999999999997E-2</v>
      </c>
      <c r="F6" s="60">
        <v>13.166777243323935</v>
      </c>
      <c r="H6" s="4" t="s">
        <v>43</v>
      </c>
      <c r="I6" s="5">
        <v>10.5</v>
      </c>
      <c r="J6" s="54">
        <v>0.80500000000000005</v>
      </c>
      <c r="K6" s="54">
        <v>0.10915999999999999</v>
      </c>
      <c r="L6" s="54">
        <v>0.24554000000000001</v>
      </c>
      <c r="M6" s="54">
        <v>0.75833798943856445</v>
      </c>
      <c r="N6" s="54">
        <v>0.57699999999999996</v>
      </c>
      <c r="O6" s="45">
        <v>9.6880242634315419</v>
      </c>
    </row>
    <row r="7" spans="1:15" x14ac:dyDescent="0.2">
      <c r="A7" s="82"/>
      <c r="B7" s="64">
        <v>12</v>
      </c>
      <c r="C7" s="54">
        <v>0.52507000000000004</v>
      </c>
      <c r="D7" s="54">
        <v>3.2807000000000003E-2</v>
      </c>
      <c r="E7" s="54">
        <v>3.7807E-2</v>
      </c>
      <c r="F7" s="45">
        <v>13.888168857618961</v>
      </c>
      <c r="H7" s="4" t="s">
        <v>44</v>
      </c>
      <c r="I7" s="5">
        <v>11.5</v>
      </c>
      <c r="J7" s="54">
        <v>0.74199999999999999</v>
      </c>
      <c r="K7" s="54">
        <v>0.1021</v>
      </c>
      <c r="L7" s="54">
        <v>0.23118</v>
      </c>
      <c r="M7" s="54">
        <v>0.67590166323570122</v>
      </c>
      <c r="N7" s="54">
        <v>0.57099999999999995</v>
      </c>
      <c r="O7" s="45">
        <v>9.7898248686514879</v>
      </c>
    </row>
    <row r="8" spans="1:15" ht="15" thickBot="1" x14ac:dyDescent="0.25">
      <c r="A8" s="87"/>
      <c r="B8" s="93">
        <v>18</v>
      </c>
      <c r="C8" s="94">
        <v>0.32906000000000002</v>
      </c>
      <c r="D8" s="94">
        <v>2.7073E-2</v>
      </c>
      <c r="E8" s="94">
        <v>3.2072999999999997E-2</v>
      </c>
      <c r="F8" s="95">
        <v>10.259720013718706</v>
      </c>
      <c r="H8" s="4" t="s">
        <v>45</v>
      </c>
      <c r="I8" s="5">
        <v>12.5</v>
      </c>
      <c r="J8" s="54">
        <v>0.72899999999999998</v>
      </c>
      <c r="K8" s="54">
        <v>0.10065</v>
      </c>
      <c r="L8" s="54">
        <v>0.22821</v>
      </c>
      <c r="M8" s="54">
        <v>0.5803248030657866</v>
      </c>
      <c r="N8" s="54">
        <v>0.56599999999999995</v>
      </c>
      <c r="O8" s="45">
        <v>9.8763074204946992</v>
      </c>
    </row>
    <row r="9" spans="1:15" x14ac:dyDescent="0.2">
      <c r="A9" s="81">
        <v>0.01</v>
      </c>
      <c r="B9" s="73">
        <v>10.42</v>
      </c>
      <c r="C9" s="68">
        <v>0.63505999999999996</v>
      </c>
      <c r="D9" s="68">
        <v>4.3232E-2</v>
      </c>
      <c r="E9" s="68">
        <v>5.3232000000000002E-2</v>
      </c>
      <c r="F9" s="44">
        <v>11.930042079951907</v>
      </c>
      <c r="H9" s="4" t="s">
        <v>46</v>
      </c>
      <c r="I9" s="5">
        <v>14.2</v>
      </c>
      <c r="J9" s="54">
        <v>0.59499999999999997</v>
      </c>
      <c r="K9" s="54">
        <v>8.5639999999999994E-2</v>
      </c>
      <c r="L9" s="54">
        <v>0.19766</v>
      </c>
      <c r="M9" s="54">
        <v>0.52850803037432403</v>
      </c>
      <c r="N9" s="54">
        <v>0.71299999999999997</v>
      </c>
      <c r="O9" s="45">
        <v>7.8400981767180919</v>
      </c>
    </row>
    <row r="10" spans="1:15" ht="15" thickBot="1" x14ac:dyDescent="0.25">
      <c r="A10" s="82"/>
      <c r="B10" s="64">
        <v>12</v>
      </c>
      <c r="C10" s="54">
        <v>0.52507000000000004</v>
      </c>
      <c r="D10" s="54">
        <v>3.2807000000000003E-2</v>
      </c>
      <c r="E10" s="54">
        <v>4.2807000000000005E-2</v>
      </c>
      <c r="F10" s="45">
        <v>12.265984535239562</v>
      </c>
      <c r="H10" s="7" t="s">
        <v>47</v>
      </c>
      <c r="I10" s="8">
        <v>15.9</v>
      </c>
      <c r="J10" s="56">
        <v>0.56799999999999995</v>
      </c>
      <c r="K10" s="56">
        <v>8.2619999999999999E-2</v>
      </c>
      <c r="L10" s="56">
        <v>0.1915</v>
      </c>
      <c r="M10" s="56">
        <v>0.43694371683072791</v>
      </c>
      <c r="N10" s="56">
        <v>0.80600000000000005</v>
      </c>
      <c r="O10" s="49">
        <v>6.9354714640198498</v>
      </c>
    </row>
    <row r="11" spans="1:15" ht="15" thickBot="1" x14ac:dyDescent="0.25">
      <c r="A11" s="86"/>
      <c r="B11" s="65">
        <v>18</v>
      </c>
      <c r="C11" s="56">
        <v>0.32906000000000002</v>
      </c>
      <c r="D11" s="56">
        <v>2.7073E-2</v>
      </c>
      <c r="E11" s="56">
        <v>3.7073000000000002E-2</v>
      </c>
      <c r="F11" s="49">
        <v>8.8760014026380389</v>
      </c>
    </row>
    <row r="12" spans="1:15" x14ac:dyDescent="0.2">
      <c r="A12" s="85">
        <v>1.4999999999999999E-2</v>
      </c>
      <c r="B12" s="63">
        <v>10.42</v>
      </c>
      <c r="C12" s="51">
        <v>0.63505999999999996</v>
      </c>
      <c r="D12" s="51">
        <v>4.3232E-2</v>
      </c>
      <c r="E12" s="51">
        <v>5.8231999999999999E-2</v>
      </c>
      <c r="F12" s="60">
        <v>10.905687594449786</v>
      </c>
    </row>
    <row r="13" spans="1:15" x14ac:dyDescent="0.2">
      <c r="A13" s="82"/>
      <c r="B13" s="64">
        <v>12</v>
      </c>
      <c r="C13" s="54">
        <v>0.52507000000000004</v>
      </c>
      <c r="D13" s="54">
        <v>3.2807000000000003E-2</v>
      </c>
      <c r="E13" s="54">
        <v>4.7807000000000002E-2</v>
      </c>
      <c r="F13" s="45">
        <v>10.983119626832892</v>
      </c>
    </row>
    <row r="14" spans="1:15" ht="15" thickBot="1" x14ac:dyDescent="0.25">
      <c r="A14" s="87"/>
      <c r="B14" s="93">
        <v>18</v>
      </c>
      <c r="C14" s="94">
        <v>0.32906000000000002</v>
      </c>
      <c r="D14" s="94">
        <v>2.7073E-2</v>
      </c>
      <c r="E14" s="94">
        <v>4.2072999999999999E-2</v>
      </c>
      <c r="F14" s="95">
        <v>7.8211679699569805</v>
      </c>
    </row>
    <row r="15" spans="1:15" x14ac:dyDescent="0.2">
      <c r="A15" s="81">
        <v>0.02</v>
      </c>
      <c r="B15" s="73">
        <v>10.42</v>
      </c>
      <c r="C15" s="68">
        <v>0.63505999999999996</v>
      </c>
      <c r="D15" s="68">
        <v>4.3232E-2</v>
      </c>
      <c r="E15" s="68">
        <v>6.3231999999999997E-2</v>
      </c>
      <c r="F15" s="44">
        <v>10.043332489878543</v>
      </c>
    </row>
    <row r="16" spans="1:15" x14ac:dyDescent="0.2">
      <c r="A16" s="82"/>
      <c r="B16" s="64">
        <v>12</v>
      </c>
      <c r="C16" s="54">
        <v>0.52507000000000004</v>
      </c>
      <c r="D16" s="54">
        <v>3.2807000000000003E-2</v>
      </c>
      <c r="E16" s="54">
        <v>5.2807000000000007E-2</v>
      </c>
      <c r="F16" s="45">
        <v>9.9431893498967927</v>
      </c>
    </row>
    <row r="17" spans="1:6" ht="15" thickBot="1" x14ac:dyDescent="0.25">
      <c r="A17" s="86"/>
      <c r="B17" s="65">
        <v>18</v>
      </c>
      <c r="C17" s="56">
        <v>0.32906000000000002</v>
      </c>
      <c r="D17" s="56">
        <v>2.7073E-2</v>
      </c>
      <c r="E17" s="56">
        <v>4.7073000000000004E-2</v>
      </c>
      <c r="F17" s="49">
        <v>6.9904191362352091</v>
      </c>
    </row>
    <row r="18" spans="1:6" x14ac:dyDescent="0.2">
      <c r="A18" s="85">
        <v>2.5000000000000001E-2</v>
      </c>
      <c r="B18" s="63">
        <v>10.42</v>
      </c>
      <c r="C18" s="51">
        <v>0.63505999999999996</v>
      </c>
      <c r="D18" s="51">
        <v>4.3232E-2</v>
      </c>
      <c r="E18" s="51">
        <v>6.8232000000000001E-2</v>
      </c>
      <c r="F18" s="60">
        <v>9.3073631140813688</v>
      </c>
    </row>
    <row r="19" spans="1:6" x14ac:dyDescent="0.2">
      <c r="A19" s="82"/>
      <c r="B19" s="64">
        <v>12</v>
      </c>
      <c r="C19" s="54">
        <v>0.52507000000000004</v>
      </c>
      <c r="D19" s="54">
        <v>3.2807000000000003E-2</v>
      </c>
      <c r="E19" s="54">
        <v>5.7807000000000004E-2</v>
      </c>
      <c r="F19" s="45">
        <v>9.0831560191672285</v>
      </c>
    </row>
    <row r="20" spans="1:6" ht="15" thickBot="1" x14ac:dyDescent="0.25">
      <c r="A20" s="87"/>
      <c r="B20" s="93">
        <v>18</v>
      </c>
      <c r="C20" s="94">
        <v>0.32906000000000002</v>
      </c>
      <c r="D20" s="94">
        <v>2.7073E-2</v>
      </c>
      <c r="E20" s="94">
        <v>5.2073000000000001E-2</v>
      </c>
      <c r="F20" s="95">
        <v>6.3192057304169147</v>
      </c>
    </row>
    <row r="21" spans="1:6" x14ac:dyDescent="0.2">
      <c r="A21" s="89">
        <v>0.03</v>
      </c>
      <c r="B21" s="73">
        <v>10.42</v>
      </c>
      <c r="C21" s="68">
        <v>0.63505999999999996</v>
      </c>
      <c r="D21" s="68">
        <v>4.3232E-2</v>
      </c>
      <c r="E21" s="68">
        <v>7.3231999999999992E-2</v>
      </c>
      <c r="F21" s="44">
        <v>8.6718920690408563</v>
      </c>
    </row>
    <row r="22" spans="1:6" x14ac:dyDescent="0.2">
      <c r="A22" s="83"/>
      <c r="B22" s="64">
        <v>12</v>
      </c>
      <c r="C22" s="54">
        <v>0.52507000000000004</v>
      </c>
      <c r="D22" s="54">
        <v>3.2807000000000003E-2</v>
      </c>
      <c r="E22" s="54">
        <v>6.2807000000000002E-2</v>
      </c>
      <c r="F22" s="45">
        <v>8.3600554078367058</v>
      </c>
    </row>
    <row r="23" spans="1:6" ht="15" thickBot="1" x14ac:dyDescent="0.25">
      <c r="A23" s="84"/>
      <c r="B23" s="65">
        <v>18</v>
      </c>
      <c r="C23" s="56">
        <v>0.32906000000000002</v>
      </c>
      <c r="D23" s="56">
        <v>2.7073E-2</v>
      </c>
      <c r="E23" s="56">
        <v>5.7072999999999999E-2</v>
      </c>
      <c r="F23" s="49">
        <v>5.7655984440979102</v>
      </c>
    </row>
    <row r="24" spans="1:6" x14ac:dyDescent="0.2">
      <c r="A24" s="88">
        <v>3.5000000000000003E-2</v>
      </c>
      <c r="B24" s="63">
        <v>10.42</v>
      </c>
      <c r="C24" s="51">
        <v>0.63505999999999996</v>
      </c>
      <c r="D24" s="51">
        <v>4.3232E-2</v>
      </c>
      <c r="E24" s="51">
        <v>7.8231999999999996E-2</v>
      </c>
      <c r="F24" s="60">
        <v>8.1176500664689648</v>
      </c>
    </row>
    <row r="25" spans="1:6" x14ac:dyDescent="0.2">
      <c r="A25" s="83"/>
      <c r="B25" s="64">
        <v>12</v>
      </c>
      <c r="C25" s="54">
        <v>0.52507000000000004</v>
      </c>
      <c r="D25" s="54">
        <v>3.2807000000000003E-2</v>
      </c>
      <c r="E25" s="54">
        <v>6.7807000000000006E-2</v>
      </c>
      <c r="F25" s="45">
        <v>7.7435957939445776</v>
      </c>
    </row>
    <row r="26" spans="1:6" ht="15" thickBot="1" x14ac:dyDescent="0.25">
      <c r="A26" s="90"/>
      <c r="B26" s="93">
        <v>18</v>
      </c>
      <c r="C26" s="94">
        <v>0.32906000000000002</v>
      </c>
      <c r="D26" s="94">
        <v>2.7073E-2</v>
      </c>
      <c r="E26" s="94">
        <v>6.2073000000000003E-2</v>
      </c>
      <c r="F26" s="95">
        <v>5.3011776456752537</v>
      </c>
    </row>
    <row r="27" spans="1:6" x14ac:dyDescent="0.2">
      <c r="A27" s="89">
        <v>0.04</v>
      </c>
      <c r="B27" s="73">
        <v>10.42</v>
      </c>
      <c r="C27" s="68">
        <v>0.63505999999999996</v>
      </c>
      <c r="D27" s="68">
        <v>4.3232E-2</v>
      </c>
      <c r="E27" s="68">
        <f>D27+$A$27</f>
        <v>8.3232E-2</v>
      </c>
      <c r="F27" s="44">
        <f>C27/E27</f>
        <v>7.629998077662437</v>
      </c>
    </row>
    <row r="28" spans="1:6" x14ac:dyDescent="0.2">
      <c r="A28" s="83"/>
      <c r="B28" s="64">
        <v>12</v>
      </c>
      <c r="C28" s="54">
        <v>0.52507000000000004</v>
      </c>
      <c r="D28" s="54">
        <v>3.2807000000000003E-2</v>
      </c>
      <c r="E28" s="54">
        <f t="shared" ref="E28:E29" si="0">D28+$A$27</f>
        <v>7.2807000000000011E-2</v>
      </c>
      <c r="F28" s="45">
        <f t="shared" ref="F28:F32" si="1">C28/E28</f>
        <v>7.2118065570618208</v>
      </c>
    </row>
    <row r="29" spans="1:6" ht="15" thickBot="1" x14ac:dyDescent="0.25">
      <c r="A29" s="84"/>
      <c r="B29" s="65">
        <v>18</v>
      </c>
      <c r="C29" s="56">
        <v>0.32906000000000002</v>
      </c>
      <c r="D29" s="56">
        <v>2.7073E-2</v>
      </c>
      <c r="E29" s="56">
        <f t="shared" si="0"/>
        <v>6.7072999999999994E-2</v>
      </c>
      <c r="F29" s="49">
        <f t="shared" si="1"/>
        <v>4.9059979425402185</v>
      </c>
    </row>
    <row r="30" spans="1:6" x14ac:dyDescent="0.2">
      <c r="A30" s="88">
        <v>4.4999999999999998E-2</v>
      </c>
      <c r="B30" s="63">
        <v>10.42</v>
      </c>
      <c r="C30" s="51">
        <v>0.63505999999999996</v>
      </c>
      <c r="D30" s="51">
        <v>4.3232E-2</v>
      </c>
      <c r="E30" s="51">
        <f>D30+$A$30</f>
        <v>8.8232000000000005E-2</v>
      </c>
      <c r="F30" s="60">
        <f t="shared" si="1"/>
        <v>7.1976153776407648</v>
      </c>
    </row>
    <row r="31" spans="1:6" x14ac:dyDescent="0.2">
      <c r="A31" s="83"/>
      <c r="B31" s="64">
        <v>12</v>
      </c>
      <c r="C31" s="54">
        <v>0.52507000000000004</v>
      </c>
      <c r="D31" s="54">
        <v>3.2807000000000003E-2</v>
      </c>
      <c r="E31" s="54">
        <f t="shared" ref="E31:E32" si="2">D31+$A$30</f>
        <v>7.7807000000000001E-2</v>
      </c>
      <c r="F31" s="45">
        <f t="shared" si="1"/>
        <v>6.748364543035974</v>
      </c>
    </row>
    <row r="32" spans="1:6" ht="15" thickBot="1" x14ac:dyDescent="0.25">
      <c r="A32" s="90"/>
      <c r="B32" s="93">
        <v>18</v>
      </c>
      <c r="C32" s="94">
        <v>0.32906000000000002</v>
      </c>
      <c r="D32" s="94">
        <v>2.7073E-2</v>
      </c>
      <c r="E32" s="94">
        <f t="shared" si="2"/>
        <v>7.2072999999999998E-2</v>
      </c>
      <c r="F32" s="95">
        <f t="shared" si="1"/>
        <v>4.5656487172727651</v>
      </c>
    </row>
    <row r="33" spans="1:6" x14ac:dyDescent="0.2">
      <c r="A33" s="89">
        <v>0.05</v>
      </c>
      <c r="B33" s="73">
        <v>10.42</v>
      </c>
      <c r="C33" s="68">
        <v>0.63505999999999996</v>
      </c>
      <c r="D33" s="68">
        <v>4.3232E-2</v>
      </c>
      <c r="E33" s="68">
        <v>9.3232000000000009E-2</v>
      </c>
      <c r="F33" s="44">
        <v>6.8116097477261013</v>
      </c>
    </row>
    <row r="34" spans="1:6" x14ac:dyDescent="0.2">
      <c r="A34" s="83"/>
      <c r="B34" s="64">
        <v>12</v>
      </c>
      <c r="C34" s="54">
        <v>0.52507000000000004</v>
      </c>
      <c r="D34" s="54">
        <v>3.2807000000000003E-2</v>
      </c>
      <c r="E34" s="54">
        <v>8.2807000000000006E-2</v>
      </c>
      <c r="F34" s="45">
        <v>6.340889055273105</v>
      </c>
    </row>
    <row r="35" spans="1:6" ht="15" thickBot="1" x14ac:dyDescent="0.25">
      <c r="A35" s="84"/>
      <c r="B35" s="65">
        <v>18</v>
      </c>
      <c r="C35" s="56">
        <v>0.32906000000000002</v>
      </c>
      <c r="D35" s="56">
        <v>2.7073E-2</v>
      </c>
      <c r="E35" s="56">
        <v>7.7073000000000003E-2</v>
      </c>
      <c r="F35" s="49">
        <v>4.2694588247505614</v>
      </c>
    </row>
    <row r="36" spans="1:6" x14ac:dyDescent="0.2">
      <c r="A36" s="80"/>
    </row>
  </sheetData>
  <mergeCells count="13">
    <mergeCell ref="H1:O1"/>
    <mergeCell ref="A18:A20"/>
    <mergeCell ref="A21:A23"/>
    <mergeCell ref="A24:A26"/>
    <mergeCell ref="A27:A29"/>
    <mergeCell ref="A30:A32"/>
    <mergeCell ref="A33:A35"/>
    <mergeCell ref="A1:F1"/>
    <mergeCell ref="A3:A5"/>
    <mergeCell ref="A6:A8"/>
    <mergeCell ref="A9:A11"/>
    <mergeCell ref="A12:A14"/>
    <mergeCell ref="A15:A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A24" sqref="A24:H24"/>
    </sheetView>
  </sheetViews>
  <sheetFormatPr defaultRowHeight="14.25" x14ac:dyDescent="0.2"/>
  <sheetData>
    <row r="1" spans="1:7" x14ac:dyDescent="0.2">
      <c r="A1" s="101" t="s">
        <v>33</v>
      </c>
      <c r="B1" s="98">
        <v>28.553999999999998</v>
      </c>
      <c r="C1" s="26"/>
      <c r="D1" s="19"/>
    </row>
    <row r="2" spans="1:7" x14ac:dyDescent="0.2">
      <c r="A2" s="102" t="s">
        <v>54</v>
      </c>
      <c r="B2" s="99">
        <v>9.8066499999999994</v>
      </c>
      <c r="C2" s="17"/>
      <c r="D2" s="21"/>
    </row>
    <row r="3" spans="1:7" ht="15" x14ac:dyDescent="0.25">
      <c r="A3" s="103" t="s">
        <v>55</v>
      </c>
      <c r="B3" s="99">
        <f>1.789*10^-5</f>
        <v>1.789E-5</v>
      </c>
      <c r="C3" s="17"/>
      <c r="D3" s="21"/>
    </row>
    <row r="4" spans="1:7" x14ac:dyDescent="0.2">
      <c r="A4" s="102" t="s">
        <v>56</v>
      </c>
      <c r="B4" s="99">
        <v>1.2250000000000001</v>
      </c>
      <c r="C4" s="17"/>
      <c r="D4" s="21"/>
    </row>
    <row r="5" spans="1:7" x14ac:dyDescent="0.2">
      <c r="A5" s="102" t="s">
        <v>57</v>
      </c>
      <c r="B5" s="99">
        <v>1.5804</v>
      </c>
      <c r="C5" s="17" t="s">
        <v>58</v>
      </c>
      <c r="D5" s="21">
        <v>1.5471648</v>
      </c>
    </row>
    <row r="6" spans="1:7" x14ac:dyDescent="0.2">
      <c r="A6" s="102" t="s">
        <v>59</v>
      </c>
      <c r="B6" s="99">
        <v>1.6950000000000001</v>
      </c>
      <c r="C6" s="17"/>
      <c r="D6" s="21"/>
    </row>
    <row r="7" spans="1:7" x14ac:dyDescent="0.2">
      <c r="A7" s="102" t="s">
        <v>60</v>
      </c>
      <c r="B7" s="99">
        <v>-2.1615000000000002</v>
      </c>
      <c r="C7" s="17"/>
      <c r="D7" s="21"/>
    </row>
    <row r="8" spans="1:7" x14ac:dyDescent="0.2">
      <c r="A8" s="102" t="s">
        <v>61</v>
      </c>
      <c r="B8" s="99">
        <v>-4.3785999999999996</v>
      </c>
      <c r="C8" s="17"/>
      <c r="D8" s="21"/>
    </row>
    <row r="9" spans="1:7" x14ac:dyDescent="0.2">
      <c r="A9" s="102" t="s">
        <v>62</v>
      </c>
      <c r="B9" s="99">
        <v>4.0826000000000002</v>
      </c>
      <c r="C9" s="17"/>
      <c r="D9" s="21"/>
    </row>
    <row r="10" spans="1:7" ht="15" thickBot="1" x14ac:dyDescent="0.25">
      <c r="A10" s="104" t="s">
        <v>63</v>
      </c>
      <c r="B10" s="100">
        <v>1.6950000000000001</v>
      </c>
      <c r="C10" s="28" t="s">
        <v>64</v>
      </c>
      <c r="D10" s="22">
        <v>1.6532351999999999</v>
      </c>
    </row>
    <row r="11" spans="1:7" ht="15" thickBot="1" x14ac:dyDescent="0.25"/>
    <row r="12" spans="1:7" ht="15" thickBot="1" x14ac:dyDescent="0.25">
      <c r="A12" s="110" t="s">
        <v>65</v>
      </c>
      <c r="B12" s="111"/>
      <c r="C12" s="111"/>
      <c r="D12" s="111"/>
      <c r="E12" s="111"/>
      <c r="F12" s="111"/>
      <c r="G12" s="112"/>
    </row>
    <row r="13" spans="1:7" ht="15" thickBot="1" x14ac:dyDescent="0.25">
      <c r="A13" s="105" t="s">
        <v>66</v>
      </c>
      <c r="B13" s="106" t="s">
        <v>17</v>
      </c>
      <c r="C13" s="106" t="s">
        <v>66</v>
      </c>
      <c r="D13" s="106" t="s">
        <v>49</v>
      </c>
      <c r="E13" s="106" t="s">
        <v>17</v>
      </c>
      <c r="F13" s="106" t="s">
        <v>67</v>
      </c>
      <c r="G13" s="109" t="s">
        <v>67</v>
      </c>
    </row>
    <row r="14" spans="1:7" x14ac:dyDescent="0.2">
      <c r="A14" s="18">
        <v>-4.1437999999999997</v>
      </c>
      <c r="B14" s="26">
        <v>-0.15858</v>
      </c>
      <c r="C14" s="26">
        <v>-3.83107</v>
      </c>
      <c r="D14" s="26">
        <v>1.099E-2</v>
      </c>
      <c r="E14" s="26">
        <v>-0.16306999999999999</v>
      </c>
      <c r="F14" s="26">
        <v>-4.0460000000000003E-2</v>
      </c>
      <c r="G14" s="19">
        <v>-4.2000000000000003E-2</v>
      </c>
    </row>
    <row r="15" spans="1:7" x14ac:dyDescent="0.2">
      <c r="A15" s="20">
        <v>-2.0261999999999998</v>
      </c>
      <c r="B15" s="17">
        <v>-1.6899999999999998E-2</v>
      </c>
      <c r="C15" s="17">
        <v>-1.94631</v>
      </c>
      <c r="D15" s="17">
        <v>8.1899999999999994E-3</v>
      </c>
      <c r="E15" s="17">
        <v>-1.5270000000000001E-2</v>
      </c>
      <c r="F15" s="17">
        <v>-4.0460000000000003E-2</v>
      </c>
      <c r="G15" s="21">
        <v>-4.2000000000000003E-2</v>
      </c>
    </row>
    <row r="16" spans="1:7" x14ac:dyDescent="0.2">
      <c r="A16" s="20">
        <v>0.10696</v>
      </c>
      <c r="B16" s="17">
        <v>0.13561999999999999</v>
      </c>
      <c r="C16" s="17">
        <v>3.2689999999999997E-2</v>
      </c>
      <c r="D16" s="17">
        <v>1.0059999999999999E-2</v>
      </c>
      <c r="E16" s="17">
        <v>0.14146</v>
      </c>
      <c r="F16" s="17">
        <v>-4.0460000000000003E-2</v>
      </c>
      <c r="G16" s="21">
        <v>-4.2000000000000003E-2</v>
      </c>
    </row>
    <row r="17" spans="1:8" x14ac:dyDescent="0.2">
      <c r="A17" s="20">
        <v>2.2401300000000002</v>
      </c>
      <c r="B17" s="17">
        <v>0.28892000000000001</v>
      </c>
      <c r="C17" s="17">
        <v>2.09022</v>
      </c>
      <c r="D17" s="17">
        <v>1.286E-2</v>
      </c>
      <c r="E17" s="17">
        <v>0.28033000000000002</v>
      </c>
      <c r="F17" s="17">
        <v>-4.2450000000000002E-2</v>
      </c>
      <c r="G17" s="21">
        <v>-4.2000000000000003E-2</v>
      </c>
    </row>
    <row r="18" spans="1:8" x14ac:dyDescent="0.2">
      <c r="A18" s="20">
        <v>4.1241700000000003</v>
      </c>
      <c r="B18" s="17">
        <v>0.43369000000000002</v>
      </c>
      <c r="C18" s="17">
        <v>4.1634500000000001</v>
      </c>
      <c r="D18" s="17">
        <v>1.847E-2</v>
      </c>
      <c r="E18" s="17">
        <v>0.43706</v>
      </c>
      <c r="F18" s="17">
        <v>-3.6060000000000002E-2</v>
      </c>
      <c r="G18" s="21">
        <v>-4.2000000000000003E-2</v>
      </c>
    </row>
    <row r="19" spans="1:8" x14ac:dyDescent="0.2">
      <c r="A19" s="20">
        <v>8.3126499999999997</v>
      </c>
      <c r="B19" s="17">
        <v>0.71628000000000003</v>
      </c>
      <c r="C19" s="17">
        <v>8.2942099999999996</v>
      </c>
      <c r="D19" s="17">
        <v>3.8879999999999998E-2</v>
      </c>
      <c r="E19" s="17">
        <v>0.73348000000000002</v>
      </c>
      <c r="F19" s="17">
        <v>-4.0460000000000003E-2</v>
      </c>
      <c r="G19" s="21">
        <v>-4.2000000000000003E-2</v>
      </c>
    </row>
    <row r="20" spans="1:8" x14ac:dyDescent="0.2">
      <c r="A20" s="20">
        <v>9.8074200000000005</v>
      </c>
      <c r="B20" s="17">
        <v>0.80608999999999997</v>
      </c>
      <c r="C20" s="17">
        <v>12.44068</v>
      </c>
      <c r="D20" s="17">
        <v>6.8790000000000004E-2</v>
      </c>
      <c r="E20" s="17">
        <v>0.99416000000000004</v>
      </c>
      <c r="F20" s="17">
        <v>-4.0460000000000003E-2</v>
      </c>
      <c r="G20" s="21">
        <v>-4.2000000000000003E-2</v>
      </c>
    </row>
    <row r="21" spans="1:8" x14ac:dyDescent="0.2">
      <c r="A21" s="20">
        <v>12.4077</v>
      </c>
      <c r="B21" s="17">
        <v>0.99421999999999999</v>
      </c>
      <c r="C21" s="17">
        <v>16.38297</v>
      </c>
      <c r="D21" s="17">
        <v>0.10804999999999999</v>
      </c>
      <c r="E21" s="17">
        <v>1.2467200000000001</v>
      </c>
      <c r="F21" s="17">
        <v>-3.8460000000000001E-2</v>
      </c>
      <c r="G21" s="21">
        <v>-4.2000000000000003E-2</v>
      </c>
    </row>
    <row r="22" spans="1:8" ht="15" thickBot="1" x14ac:dyDescent="0.25">
      <c r="A22" s="27">
        <v>16.347049999999999</v>
      </c>
      <c r="B22" s="28">
        <v>1.23733</v>
      </c>
      <c r="C22" s="28">
        <v>18.456199999999999</v>
      </c>
      <c r="D22" s="28">
        <v>0.12939000000000001</v>
      </c>
      <c r="E22" s="28"/>
      <c r="F22" s="28"/>
      <c r="G22" s="22"/>
    </row>
    <row r="23" spans="1:8" ht="15" thickBot="1" x14ac:dyDescent="0.25"/>
    <row r="24" spans="1:8" ht="15" thickBot="1" x14ac:dyDescent="0.25">
      <c r="A24" s="110" t="s">
        <v>68</v>
      </c>
      <c r="B24" s="111"/>
      <c r="C24" s="111"/>
      <c r="D24" s="111"/>
      <c r="E24" s="111"/>
      <c r="F24" s="111"/>
      <c r="G24" s="111"/>
      <c r="H24" s="112"/>
    </row>
    <row r="25" spans="1:8" ht="15" thickBot="1" x14ac:dyDescent="0.25">
      <c r="A25" s="105"/>
      <c r="B25" s="106"/>
      <c r="C25" s="106"/>
      <c r="D25" s="106"/>
      <c r="E25" s="106"/>
      <c r="F25" s="107" t="s">
        <v>69</v>
      </c>
      <c r="G25" s="107"/>
      <c r="H25" s="108"/>
    </row>
    <row r="26" spans="1:8" ht="15" thickBot="1" x14ac:dyDescent="0.25">
      <c r="A26" s="32" t="s">
        <v>66</v>
      </c>
      <c r="B26" s="33" t="s">
        <v>70</v>
      </c>
      <c r="C26" s="33" t="s">
        <v>19</v>
      </c>
      <c r="D26" s="33" t="s">
        <v>71</v>
      </c>
      <c r="E26" s="33" t="s">
        <v>72</v>
      </c>
      <c r="F26" s="33" t="s">
        <v>73</v>
      </c>
      <c r="G26" s="33" t="s">
        <v>74</v>
      </c>
      <c r="H26" s="34" t="s">
        <v>75</v>
      </c>
    </row>
    <row r="27" spans="1:8" x14ac:dyDescent="0.2">
      <c r="A27" s="29">
        <v>-4</v>
      </c>
      <c r="B27" s="30">
        <v>-0.13092000000000001</v>
      </c>
      <c r="C27" s="30">
        <v>6.5506977401430001E-3</v>
      </c>
      <c r="D27" s="30">
        <v>8.3000000000000001E-4</v>
      </c>
      <c r="E27" s="30">
        <v>7.3806977401430001E-3</v>
      </c>
      <c r="F27" s="30">
        <v>-4.1399999999999999E-2</v>
      </c>
      <c r="G27" s="30">
        <v>-1.6999999999999999E-3</v>
      </c>
      <c r="H27" s="31">
        <v>-4.3099999999999999E-2</v>
      </c>
    </row>
    <row r="28" spans="1:8" x14ac:dyDescent="0.2">
      <c r="A28" s="20">
        <v>-2</v>
      </c>
      <c r="B28" s="17">
        <v>1.1509999999999999E-2</v>
      </c>
      <c r="C28" s="17">
        <v>5.9955360300930002E-3</v>
      </c>
      <c r="D28" s="17">
        <v>-1.0000000000000001E-5</v>
      </c>
      <c r="E28" s="17">
        <v>5.9855360300930006E-3</v>
      </c>
      <c r="F28" s="17">
        <v>-4.1399999999999999E-2</v>
      </c>
      <c r="G28" s="17">
        <v>-1.6999999999999999E-3</v>
      </c>
      <c r="H28" s="21">
        <v>-4.3099999999999999E-2</v>
      </c>
    </row>
    <row r="29" spans="1:8" x14ac:dyDescent="0.2">
      <c r="A29" s="20">
        <v>0</v>
      </c>
      <c r="B29" s="17">
        <v>0.15398000000000001</v>
      </c>
      <c r="C29" s="17">
        <v>5.5707899707589997E-3</v>
      </c>
      <c r="D29" s="17">
        <v>1.2600000000000001E-3</v>
      </c>
      <c r="E29" s="17">
        <v>6.8307899707589995E-3</v>
      </c>
      <c r="F29" s="17">
        <v>-4.1399999999999999E-2</v>
      </c>
      <c r="G29" s="17">
        <v>-1.6999999999999999E-3</v>
      </c>
      <c r="H29" s="21">
        <v>-4.3099999999999999E-2</v>
      </c>
    </row>
    <row r="30" spans="1:8" x14ac:dyDescent="0.2">
      <c r="A30" s="20">
        <v>4</v>
      </c>
      <c r="B30" s="17">
        <v>0.43747999999999998</v>
      </c>
      <c r="C30" s="17">
        <v>5.5065277267900004E-3</v>
      </c>
      <c r="D30" s="17">
        <v>1.01E-2</v>
      </c>
      <c r="E30" s="17">
        <v>1.560652772679E-2</v>
      </c>
      <c r="F30" s="17">
        <v>-4.1399999999999999E-2</v>
      </c>
      <c r="G30" s="17">
        <v>-1.6999999999999999E-3</v>
      </c>
      <c r="H30" s="21">
        <v>-4.3099999999999999E-2</v>
      </c>
    </row>
    <row r="31" spans="1:8" x14ac:dyDescent="0.2">
      <c r="A31" s="20">
        <v>8</v>
      </c>
      <c r="B31" s="17">
        <v>0.71645999999999999</v>
      </c>
      <c r="C31" s="17">
        <v>8.6754129294560004E-3</v>
      </c>
      <c r="D31" s="17">
        <v>2.7E-2</v>
      </c>
      <c r="E31" s="17">
        <v>3.5675412929456002E-2</v>
      </c>
      <c r="F31" s="17">
        <v>-4.1399999999999999E-2</v>
      </c>
      <c r="G31" s="17">
        <v>-1.6999999999999999E-3</v>
      </c>
      <c r="H31" s="21">
        <v>-4.3099999999999999E-2</v>
      </c>
    </row>
    <row r="32" spans="1:8" x14ac:dyDescent="0.2">
      <c r="A32" s="20">
        <v>10</v>
      </c>
      <c r="B32" s="17">
        <v>0.85331999999999997</v>
      </c>
      <c r="C32" s="17">
        <v>1.0855153218600999E-2</v>
      </c>
      <c r="D32" s="17">
        <v>3.8249999999999999E-2</v>
      </c>
      <c r="E32" s="17">
        <v>4.9105153218600997E-2</v>
      </c>
      <c r="F32" s="17">
        <v>-4.1399999999999999E-2</v>
      </c>
      <c r="G32" s="17">
        <v>-1.6999999999999999E-3</v>
      </c>
      <c r="H32" s="21">
        <v>-4.3099999999999999E-2</v>
      </c>
    </row>
    <row r="33" spans="1:8" ht="15" thickBot="1" x14ac:dyDescent="0.25">
      <c r="A33" s="27">
        <v>13</v>
      </c>
      <c r="B33" s="28">
        <v>1.0543</v>
      </c>
      <c r="C33" s="28">
        <v>1.5619579580118999E-2</v>
      </c>
      <c r="D33" s="28">
        <v>5.8259999999999999E-2</v>
      </c>
      <c r="E33" s="28">
        <v>7.3879579580118995E-2</v>
      </c>
      <c r="F33" s="28">
        <v>-4.1399999999999999E-2</v>
      </c>
      <c r="G33" s="28">
        <v>-1.6999999999999999E-3</v>
      </c>
      <c r="H33" s="22">
        <v>-4.3099999999999999E-2</v>
      </c>
    </row>
  </sheetData>
  <mergeCells count="3">
    <mergeCell ref="A12:G12"/>
    <mergeCell ref="F25:H25"/>
    <mergeCell ref="A24:H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Aerodynamic Analysis</vt:lpstr>
      <vt:lpstr>Body Drag Inclusion</vt:lpstr>
      <vt:lpstr>Validation-NACA24300</vt:lpstr>
    </vt:vector>
  </TitlesOfParts>
  <Company>Cranfield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khalid, Aisyah</dc:creator>
  <cp:lastModifiedBy>Md khalid, Aisyah</cp:lastModifiedBy>
  <dcterms:created xsi:type="dcterms:W3CDTF">2018-06-05T09:02:40Z</dcterms:created>
  <dcterms:modified xsi:type="dcterms:W3CDTF">2018-06-05T16:15:54Z</dcterms:modified>
</cp:coreProperties>
</file>